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Fintastic/Edukacija/"/>
    </mc:Choice>
  </mc:AlternateContent>
  <xr:revisionPtr revIDLastSave="1025" documentId="8_{F586303E-6BAB-4111-B095-E7F7BCBE2543}" xr6:coauthVersionLast="47" xr6:coauthVersionMax="47" xr10:uidLastSave="{0F4BDDDE-4EA5-8747-ACB2-DBC3A308F66F}"/>
  <bookViews>
    <workbookView xWindow="0" yWindow="700" windowWidth="27040" windowHeight="15620" xr2:uid="{0D9B945F-7493-4CF7-8D7E-8129B8FA7743}"/>
  </bookViews>
  <sheets>
    <sheet name="Grades" sheetId="1" r:id="rId1"/>
    <sheet name="GDPR_TEST" sheetId="2" r:id="rId2"/>
    <sheet name="help_fintastic" sheetId="3" r:id="rId3"/>
    <sheet name="GradesP" sheetId="5" r:id="rId4"/>
    <sheet name="ZKS_TEST" sheetId="6" r:id="rId5"/>
    <sheet name="Sheet2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F2" i="5"/>
  <c r="F3" i="5"/>
  <c r="F4" i="5"/>
  <c r="F5" i="5"/>
  <c r="F6" i="5"/>
  <c r="F7" i="5"/>
  <c r="F8" i="5"/>
  <c r="F9" i="5"/>
  <c r="F10" i="5"/>
  <c r="F11" i="5"/>
  <c r="I5" i="6"/>
  <c r="I4" i="6"/>
  <c r="I3" i="6"/>
  <c r="I2" i="6"/>
  <c r="G28" i="6"/>
  <c r="G15" i="6"/>
  <c r="G27" i="6"/>
  <c r="G21" i="6"/>
  <c r="G12" i="6"/>
  <c r="G23" i="6"/>
  <c r="G14" i="6"/>
  <c r="G26" i="6"/>
  <c r="G18" i="6"/>
  <c r="G20" i="6"/>
  <c r="G10" i="6"/>
  <c r="G25" i="6"/>
  <c r="G3" i="6"/>
  <c r="G8" i="6"/>
  <c r="G2" i="6"/>
  <c r="G7" i="6"/>
  <c r="G6" i="6"/>
  <c r="G11" i="6"/>
  <c r="G13" i="6"/>
  <c r="G19" i="6"/>
  <c r="G5" i="6"/>
  <c r="G22" i="6"/>
  <c r="G17" i="6"/>
  <c r="G24" i="6"/>
  <c r="G30" i="6"/>
  <c r="G16" i="6"/>
  <c r="G29" i="6"/>
  <c r="G4" i="6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4" i="2"/>
  <c r="D8" i="2"/>
  <c r="D7" i="2"/>
  <c r="D2" i="2"/>
  <c r="D5" i="2"/>
  <c r="D3" i="2"/>
  <c r="D6" i="2"/>
  <c r="A5" i="4"/>
  <c r="G4" i="4"/>
  <c r="G3" i="4"/>
  <c r="G2" i="4"/>
  <c r="F4" i="4"/>
  <c r="F5" i="4" s="1"/>
  <c r="F3" i="4"/>
  <c r="F2" i="4"/>
  <c r="F2" i="2"/>
  <c r="L2" i="6" l="1"/>
  <c r="I2" i="2"/>
  <c r="G5" i="4"/>
  <c r="D44" i="2"/>
  <c r="D43" i="2"/>
  <c r="D42" i="2"/>
</calcChain>
</file>

<file path=xl/sharedStrings.xml><?xml version="1.0" encoding="utf-8"?>
<sst xmlns="http://schemas.openxmlformats.org/spreadsheetml/2006/main" count="839" uniqueCount="305">
  <si>
    <t>First name</t>
  </si>
  <si>
    <t>Last name</t>
  </si>
  <si>
    <t>Email address</t>
  </si>
  <si>
    <t>Quiz: GDPR quiz (Real)</t>
  </si>
  <si>
    <t>Mihaela</t>
  </si>
  <si>
    <t>Almer</t>
  </si>
  <si>
    <t>mihaela.almer@fintastic.hr</t>
  </si>
  <si>
    <t>Vesna</t>
  </si>
  <si>
    <t>Fržić</t>
  </si>
  <si>
    <t>vesna.frzic@fintastic.hr</t>
  </si>
  <si>
    <t>Martina</t>
  </si>
  <si>
    <t>Glavica</t>
  </si>
  <si>
    <t>martina.glavica@fintastic.hr</t>
  </si>
  <si>
    <t>Valentina</t>
  </si>
  <si>
    <t>Grediček</t>
  </si>
  <si>
    <t>valentina.gredicek@fintastic.hr</t>
  </si>
  <si>
    <t>Dražen</t>
  </si>
  <si>
    <t>Horvat</t>
  </si>
  <si>
    <t>drazen.horvat@fintastic.hr</t>
  </si>
  <si>
    <t>Zeljka</t>
  </si>
  <si>
    <t>Hozjak</t>
  </si>
  <si>
    <t>zeljka.hozjak@fintastic.hr</t>
  </si>
  <si>
    <t>ivana.labrovic@fintastic.hr</t>
  </si>
  <si>
    <t>Karla</t>
  </si>
  <si>
    <t>Labrović</t>
  </si>
  <si>
    <t>karla@fintastic.hr</t>
  </si>
  <si>
    <t>Ivan</t>
  </si>
  <si>
    <t>Lovrić</t>
  </si>
  <si>
    <t>ivan.lovric@fintastic.hr</t>
  </si>
  <si>
    <t>Marija</t>
  </si>
  <si>
    <t>Marelja</t>
  </si>
  <si>
    <t>marija.marelja@fintastic.hr</t>
  </si>
  <si>
    <t>Domagoj</t>
  </si>
  <si>
    <t>Nenadić</t>
  </si>
  <si>
    <t>domagoj.nenadic@fintastic.hr</t>
  </si>
  <si>
    <t>elena</t>
  </si>
  <si>
    <t>novosel</t>
  </si>
  <si>
    <t>elena.novosel@fintastic.hr</t>
  </si>
  <si>
    <t>Petar</t>
  </si>
  <si>
    <t>Perić</t>
  </si>
  <si>
    <t>petar.peric@fintastic.hr</t>
  </si>
  <si>
    <t>Josipa</t>
  </si>
  <si>
    <t>Romac</t>
  </si>
  <si>
    <t>josipa.romac@fintastic.hr</t>
  </si>
  <si>
    <t>Ljubica-Amalia</t>
  </si>
  <si>
    <t>Selak</t>
  </si>
  <si>
    <t>ljubica.selak@fintastic.hr</t>
  </si>
  <si>
    <t>Mislav</t>
  </si>
  <si>
    <t>Španjić</t>
  </si>
  <si>
    <t>mislav.spanjic@fintastic.hr</t>
  </si>
  <si>
    <t>Magdalena</t>
  </si>
  <si>
    <t>Stojković</t>
  </si>
  <si>
    <t>magdalena.stojkovic@fintastic.hr</t>
  </si>
  <si>
    <t>andreja.jurcic@fintastic.hr</t>
  </si>
  <si>
    <t>branimir.matic@fintastic.hr</t>
  </si>
  <si>
    <t>danijela.kuzmic@fintastic.hr</t>
  </si>
  <si>
    <t>doroteja.biskupec@fintastic.hr</t>
  </si>
  <si>
    <t>iva.habijanec@fintastic.hr</t>
  </si>
  <si>
    <t>ivana.fickovic@fintastic.hr</t>
  </si>
  <si>
    <t>ivkica.matisic@fintastic.hr</t>
  </si>
  <si>
    <t>ivona.vidovic@fintastic.hr</t>
  </si>
  <si>
    <t>kata.prolic@fintastic.hr</t>
  </si>
  <si>
    <t>lucija.pintera@fintastic.hr</t>
  </si>
  <si>
    <t>magdalena.lovnicki@fintastic.hr</t>
  </si>
  <si>
    <t>marija.kasalo@fintastic.hr</t>
  </si>
  <si>
    <t>marta.caklovic@fintastic.hr</t>
  </si>
  <si>
    <t>mirjana.stilin@fintastic.hr</t>
  </si>
  <si>
    <t>monika.tumpak@fintastic.hr</t>
  </si>
  <si>
    <t>rosa.papic@fintastic.hr</t>
  </si>
  <si>
    <t>sara.odzic@fintastic.hr</t>
  </si>
  <si>
    <t>tea.farkas@fintastic.hr</t>
  </si>
  <si>
    <t>zvonimir.duic@fintastic.hr</t>
  </si>
  <si>
    <t>suzana.culjak@progrupa.hr</t>
  </si>
  <si>
    <t>E-mail adresa</t>
  </si>
  <si>
    <t>Andreja Jurčić</t>
  </si>
  <si>
    <t>Branimir Matić</t>
  </si>
  <si>
    <t>Danijela Kuzmić</t>
  </si>
  <si>
    <t>Domagoj Nenadić</t>
  </si>
  <si>
    <t>Doroteja Ambruš Biškupec</t>
  </si>
  <si>
    <t>Dražen Horvat</t>
  </si>
  <si>
    <t>Elena Novosel</t>
  </si>
  <si>
    <t>Iva Habijanec</t>
  </si>
  <si>
    <t>Ivana Fićković</t>
  </si>
  <si>
    <t>Ivana Labrović</t>
  </si>
  <si>
    <t>Ivan Lovrić</t>
  </si>
  <si>
    <t>Ivkica Matišić</t>
  </si>
  <si>
    <t>Ivona Vidović</t>
  </si>
  <si>
    <t>Josipa Romac</t>
  </si>
  <si>
    <t>Karla Labrović</t>
  </si>
  <si>
    <t>Kata Prolić</t>
  </si>
  <si>
    <t>Ljubica-Amalia Selak</t>
  </si>
  <si>
    <t>Lucija Pintera</t>
  </si>
  <si>
    <t>Magdalena Lovnički</t>
  </si>
  <si>
    <t>Magdalena Stojković</t>
  </si>
  <si>
    <t>Marija Kasalo Rumbak</t>
  </si>
  <si>
    <t>Marija Marelja</t>
  </si>
  <si>
    <t>Marta Čaklović</t>
  </si>
  <si>
    <t>Martina Glavica</t>
  </si>
  <si>
    <t>Mihaela Almer</t>
  </si>
  <si>
    <t>Mirjana Stilin</t>
  </si>
  <si>
    <t>Mislav Španjić</t>
  </si>
  <si>
    <t>Monika Tumpak</t>
  </si>
  <si>
    <t>Petar Perić</t>
  </si>
  <si>
    <t>Rosa Papić</t>
  </si>
  <si>
    <t>Sara Odžić</t>
  </si>
  <si>
    <t>Tea Farkaš</t>
  </si>
  <si>
    <t>Valentina Grediček</t>
  </si>
  <si>
    <t>Vesna Fržić</t>
  </si>
  <si>
    <t>Zvonimir Duić</t>
  </si>
  <si>
    <t>Željka Hozjak</t>
  </si>
  <si>
    <t>Suzana Čuljak</t>
  </si>
  <si>
    <t>Ime i prezime</t>
  </si>
  <si>
    <t>Spol</t>
  </si>
  <si>
    <t>F</t>
  </si>
  <si>
    <t>M</t>
  </si>
  <si>
    <t>Prolaznost</t>
  </si>
  <si>
    <r>
      <t xml:space="preserve">✅ </t>
    </r>
    <r>
      <rPr>
        <b/>
        <sz val="11"/>
        <color theme="1"/>
        <rFont val="Arial Unicode MS"/>
        <family val="2"/>
      </rPr>
      <t>Položilo</t>
    </r>
  </si>
  <si>
    <r>
      <t xml:space="preserve">❌ </t>
    </r>
    <r>
      <rPr>
        <b/>
        <sz val="11"/>
        <color theme="1"/>
        <rFont val="Arial Unicode MS"/>
        <family val="2"/>
      </rPr>
      <t>Nije položilo</t>
    </r>
  </si>
  <si>
    <r>
      <t xml:space="preserve">🚫 </t>
    </r>
    <r>
      <rPr>
        <b/>
        <sz val="11"/>
        <color theme="1"/>
        <rFont val="Arial Unicode MS"/>
        <family val="2"/>
      </rPr>
      <t>Nije pristupilo</t>
    </r>
  </si>
  <si>
    <t>Monika</t>
  </si>
  <si>
    <t>Tumpak</t>
  </si>
  <si>
    <t>Tea</t>
  </si>
  <si>
    <t>Farkaš</t>
  </si>
  <si>
    <t>8,17</t>
  </si>
  <si>
    <t>Iva</t>
  </si>
  <si>
    <t>Habijanec</t>
  </si>
  <si>
    <t>Mirjana</t>
  </si>
  <si>
    <t>Janković Stilin</t>
  </si>
  <si>
    <t>Kasalo Rumbak</t>
  </si>
  <si>
    <t>IVANA</t>
  </si>
  <si>
    <t>LABROVIĆ</t>
  </si>
  <si>
    <t>9,67</t>
  </si>
  <si>
    <t>ROSA</t>
  </si>
  <si>
    <t>PAPIĆ</t>
  </si>
  <si>
    <t>Lucija</t>
  </si>
  <si>
    <t>Pintera</t>
  </si>
  <si>
    <t>;</t>
  </si>
  <si>
    <t>Zvonimir</t>
  </si>
  <si>
    <t>Duić</t>
  </si>
  <si>
    <t>Branimir</t>
  </si>
  <si>
    <t>Matić</t>
  </si>
  <si>
    <t>8,75</t>
  </si>
  <si>
    <t>9,5</t>
  </si>
  <si>
    <t>mjesec</t>
  </si>
  <si>
    <t>trajanje</t>
  </si>
  <si>
    <t>A</t>
  </si>
  <si>
    <t>B</t>
  </si>
  <si>
    <t xml:space="preserve">darko.breulj@panpek.hr &lt;darko.breulj@panpek.hr&gt;; </t>
  </si>
  <si>
    <t xml:space="preserve">ana.glumpak@panpek.hr &lt;ana.glumpak@panpek.hr&gt;; </t>
  </si>
  <si>
    <t xml:space="preserve">stipe.vucko@panpek.hr &lt;stipe.vucko@panpek.hr&gt;; </t>
  </si>
  <si>
    <t>mirna.brzica@panpek.hr</t>
  </si>
  <si>
    <t>radosna.mulc.ivosevic@panpek.hr</t>
  </si>
  <si>
    <t xml:space="preserve">lea.petrovic@panpek.hr &lt;lea.petrovic@panpek.hr&gt;; </t>
  </si>
  <si>
    <t xml:space="preserve">darko.kundovic@panpek.hr &lt;darko.kundovic@panpek.hr&gt;;  </t>
  </si>
  <si>
    <t xml:space="preserve">sara.cafuk@panpek.hr &lt;sara.cafuk@panpek.hr&gt;; </t>
  </si>
  <si>
    <t xml:space="preserve">ana.todoric@panpek.hr &lt;ana.todoric@panpek.hr&gt;; </t>
  </si>
  <si>
    <t>x</t>
  </si>
  <si>
    <t>Ivana</t>
  </si>
  <si>
    <t>Fićković</t>
  </si>
  <si>
    <t>test</t>
  </si>
  <si>
    <t>fintastic</t>
  </si>
  <si>
    <t>test1@fintastic.hr</t>
  </si>
  <si>
    <t>Andreja</t>
  </si>
  <si>
    <t>Jurcic</t>
  </si>
  <si>
    <t>Danijela</t>
  </si>
  <si>
    <t>Kuzmić</t>
  </si>
  <si>
    <t>Lovnički</t>
  </si>
  <si>
    <t>Ivona</t>
  </si>
  <si>
    <t>Vidović</t>
  </si>
  <si>
    <t>Doroteja</t>
  </si>
  <si>
    <t>Ambruš Biškupec</t>
  </si>
  <si>
    <t>Marta</t>
  </si>
  <si>
    <t>Čaklović</t>
  </si>
  <si>
    <t>Ivkica</t>
  </si>
  <si>
    <t>Matišić</t>
  </si>
  <si>
    <t>Dalila</t>
  </si>
  <si>
    <t>Beg</t>
  </si>
  <si>
    <t>dalila.beg@panpek.hr</t>
  </si>
  <si>
    <t>Marina</t>
  </si>
  <si>
    <t>Crnjak</t>
  </si>
  <si>
    <t>marina.crnjak@panpek.hr</t>
  </si>
  <si>
    <t>Viktoria</t>
  </si>
  <si>
    <t>Fohner</t>
  </si>
  <si>
    <t>viktoria.fohner@panpek.hr</t>
  </si>
  <si>
    <t>-</t>
  </si>
  <si>
    <t>Hrvoje</t>
  </si>
  <si>
    <t>Grgić</t>
  </si>
  <si>
    <t>hrvoje.grgic@panpek.hr</t>
  </si>
  <si>
    <t>9,8</t>
  </si>
  <si>
    <t>Damir</t>
  </si>
  <si>
    <t>Leško</t>
  </si>
  <si>
    <t>damir.lesko@panpek.hr</t>
  </si>
  <si>
    <t>Mario</t>
  </si>
  <si>
    <t>Scherr</t>
  </si>
  <si>
    <t>mario.scherr@panpek.hr</t>
  </si>
  <si>
    <t>Suman</t>
  </si>
  <si>
    <t>ivan.suman@panpek.hr</t>
  </si>
  <si>
    <t>Franov</t>
  </si>
  <si>
    <t>Tomislav</t>
  </si>
  <si>
    <t>tomislav.franov@panpek.hr</t>
  </si>
  <si>
    <t>Goran</t>
  </si>
  <si>
    <t>Vrabec</t>
  </si>
  <si>
    <t>goran.vrabec@panpek.hr</t>
  </si>
  <si>
    <t>8,8</t>
  </si>
  <si>
    <t>jako</t>
  </si>
  <si>
    <t>vučko</t>
  </si>
  <si>
    <t>jako.vucko@panpek.hr</t>
  </si>
  <si>
    <t>7,6</t>
  </si>
  <si>
    <t>24.10.2025</t>
  </si>
  <si>
    <t>30.10.2025</t>
  </si>
  <si>
    <t>4.11.2025</t>
  </si>
  <si>
    <t>darko.breulj@panpek.hr</t>
  </si>
  <si>
    <t>darko.kundovic@panpek.hr</t>
  </si>
  <si>
    <t>ana.glumpak@panpek.hr</t>
  </si>
  <si>
    <t>stipe.vucko@panpek.hr</t>
  </si>
  <si>
    <t>lea.petrovic@panpek.hr</t>
  </si>
  <si>
    <t>sara.cafuk@panpek.hr</t>
  </si>
  <si>
    <t>ana.todoric@panpek.hr</t>
  </si>
  <si>
    <t>Josip Todorić</t>
  </si>
  <si>
    <t>josip.todoric@panpek.hr</t>
  </si>
  <si>
    <t>Mario Scherr</t>
  </si>
  <si>
    <t>Vjekoslav Jembrek</t>
  </si>
  <si>
    <t>Vjekoslav.Jembrek@panpek.hr</t>
  </si>
  <si>
    <t>Stipe Vučko</t>
  </si>
  <si>
    <t>Mirjana Vučko</t>
  </si>
  <si>
    <t>mirjana.vucko@panpek.hr</t>
  </si>
  <si>
    <t>Jere Radovčić</t>
  </si>
  <si>
    <t>jere.radovcic@panpek.hr</t>
  </si>
  <si>
    <t>Ana Glumpak</t>
  </si>
  <si>
    <t>Ivan Jurenec</t>
  </si>
  <si>
    <t>ivan.jurenec@panpek.hr</t>
  </si>
  <si>
    <t>Lea Petrović</t>
  </si>
  <si>
    <t>Mario Obrovac</t>
  </si>
  <si>
    <t>mario.obrovac@panpek.hr</t>
  </si>
  <si>
    <t>Darko Kundović</t>
  </si>
  <si>
    <t>Koraljka Mlakar</t>
  </si>
  <si>
    <t>koraljka.mlakar@panpek.hr</t>
  </si>
  <si>
    <t>Željko Rupić</t>
  </si>
  <si>
    <t>zeljko.rupic@panpek.hr</t>
  </si>
  <si>
    <t>Antonia Dodig</t>
  </si>
  <si>
    <t>antonia.dodig@panpek.hr</t>
  </si>
  <si>
    <t>Domagoj Jurič</t>
  </si>
  <si>
    <t>domagoj.juric@panpek.hr</t>
  </si>
  <si>
    <t>Ivan Šuman</t>
  </si>
  <si>
    <t>Dalila Beg</t>
  </si>
  <si>
    <t>Damir Leško</t>
  </si>
  <si>
    <t>Jako Vučko</t>
  </si>
  <si>
    <t>Hrvoje Grgić</t>
  </si>
  <si>
    <t>Marina Crnjak</t>
  </si>
  <si>
    <t>Goran Vrabec</t>
  </si>
  <si>
    <t>Tomislav Franov</t>
  </si>
  <si>
    <t>Darko Breulj</t>
  </si>
  <si>
    <t>Mirna Brzica</t>
  </si>
  <si>
    <t>Radosna Muić Ivošević</t>
  </si>
  <si>
    <t>Sara Ćafuk</t>
  </si>
  <si>
    <t>Ana Todorić</t>
  </si>
  <si>
    <t>Datum</t>
  </si>
  <si>
    <t>Email</t>
  </si>
  <si>
    <t>Prisustvovali</t>
  </si>
  <si>
    <t>RBR</t>
  </si>
  <si>
    <t>Viktoria Fohner</t>
  </si>
  <si>
    <t>Vjekoslav</t>
  </si>
  <si>
    <t>Jembrek</t>
  </si>
  <si>
    <t>vjekoslav.jembrek@panpek.hr</t>
  </si>
  <si>
    <t>Obrovac</t>
  </si>
  <si>
    <t>Sara</t>
  </si>
  <si>
    <t>Odzic</t>
  </si>
  <si>
    <t>Mirna</t>
  </si>
  <si>
    <t>Brzica</t>
  </si>
  <si>
    <t>Koraljka</t>
  </si>
  <si>
    <t>Mlakar</t>
  </si>
  <si>
    <t>Zeljko</t>
  </si>
  <si>
    <t>Rupic</t>
  </si>
  <si>
    <t>Antonia</t>
  </si>
  <si>
    <t>Dodig</t>
  </si>
  <si>
    <t>Darko</t>
  </si>
  <si>
    <t>Kundović</t>
  </si>
  <si>
    <t>Lea</t>
  </si>
  <si>
    <t>Petrovic</t>
  </si>
  <si>
    <t>ana</t>
  </si>
  <si>
    <t>todorić</t>
  </si>
  <si>
    <t>Vučko</t>
  </si>
  <si>
    <t>Kata</t>
  </si>
  <si>
    <t>Prolić</t>
  </si>
  <si>
    <t>darko</t>
  </si>
  <si>
    <t>breulj</t>
  </si>
  <si>
    <t>Jurenec</t>
  </si>
  <si>
    <t>Jurič</t>
  </si>
  <si>
    <t>Jere</t>
  </si>
  <si>
    <t>Radovčić</t>
  </si>
  <si>
    <t>Stipe</t>
  </si>
  <si>
    <t>Ime</t>
  </si>
  <si>
    <t>Prezime</t>
  </si>
  <si>
    <t>ID broj</t>
  </si>
  <si>
    <t>Institucija</t>
  </si>
  <si>
    <t>Cafuk</t>
  </si>
  <si>
    <t>Radosna</t>
  </si>
  <si>
    <t>Mulc-Ivošević</t>
  </si>
  <si>
    <t>Josip</t>
  </si>
  <si>
    <t>Todorić</t>
  </si>
  <si>
    <t>Odsjek</t>
  </si>
  <si>
    <t>Adresa e-pošte</t>
  </si>
  <si>
    <t>Test:Quiz - ZKS (Vrijednost)</t>
  </si>
  <si>
    <t>Ukupna ocjena za e-kolegij (Vrijednost)</t>
  </si>
  <si>
    <t>Posljednje preuzeto s ovog e-kolegija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</si>
</sst>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00"/>
  </numFmts>
  <fonts count="8" x14ac:knownFonts="1">
    <font>
      <sz val="11"/>
      <color theme="1"/>
      <name val="Arial Unicode MS"/>
      <charset val="238"/>
    </font>
    <font>
      <b/>
      <i/>
      <sz val="16"/>
      <color theme="1"/>
      <name val="Arial Unicode MS"/>
      <family val="2"/>
    </font>
    <font>
      <b/>
      <i/>
      <u/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u/>
      <sz val="11"/>
      <color theme="10"/>
      <name val="Arial Unicode MS"/>
      <family val="2"/>
    </font>
    <font>
      <b/>
      <sz val="11"/>
      <color rgb="FF000000"/>
      <name val="Arial Unicode MS"/>
      <family val="2"/>
    </font>
    <font>
      <sz val="11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5"/>
    <xf numFmtId="0" fontId="6" fillId="0" borderId="0" xfId="0" applyFont="1"/>
    <xf numFmtId="0" fontId="7" fillId="0" borderId="0" xfId="0" applyFont="1"/>
    <xf numFmtId="164" fontId="0" fillId="0" borderId="0" xfId="0" applyNumberFormat="1"/>
  </cellXfs>
  <cellStyles count="6">
    <cellStyle name="Heading" xfId="1" xr:uid="{61118917-B4F0-4A80-9174-174282D153DE}"/>
    <cellStyle name="Heading1" xfId="2" xr:uid="{FC1A0165-DD99-4C7C-9D61-4CBF8628D534}"/>
    <cellStyle name="Hyperlink" xfId="5" builtinId="8"/>
    <cellStyle name="Normal" xfId="0" builtinId="0" customBuiltin="1"/>
    <cellStyle name="Result" xfId="3" xr:uid="{F526F9B6-C129-4608-BCC1-C53F25659330}"/>
    <cellStyle name="Result2" xfId="4" xr:uid="{3AABC6FE-0723-48F2-80B4-F78346B03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arla@fintastic.hr" TargetMode="External"/><Relationship Id="rId1" Type="http://schemas.openxmlformats.org/officeDocument/2006/relationships/hyperlink" Target="mailto:drazen.horvat@fintastic.hr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stipe.vucko@panpek.hr" TargetMode="External"/><Relationship Id="rId18" Type="http://schemas.openxmlformats.org/officeDocument/2006/relationships/hyperlink" Target="mailto:lea.petrovic@panpek.hr" TargetMode="External"/><Relationship Id="rId26" Type="http://schemas.openxmlformats.org/officeDocument/2006/relationships/hyperlink" Target="mailto:dalila.beg@panpek.hr" TargetMode="External"/><Relationship Id="rId3" Type="http://schemas.openxmlformats.org/officeDocument/2006/relationships/hyperlink" Target="mailto:ana.glumpak@panpek.hr" TargetMode="External"/><Relationship Id="rId21" Type="http://schemas.openxmlformats.org/officeDocument/2006/relationships/hyperlink" Target="mailto:koraljka.mlakar@panpek.hr" TargetMode="External"/><Relationship Id="rId34" Type="http://schemas.openxmlformats.org/officeDocument/2006/relationships/hyperlink" Target="mailto:viktoria.fohner@panpek.hr" TargetMode="External"/><Relationship Id="rId7" Type="http://schemas.openxmlformats.org/officeDocument/2006/relationships/hyperlink" Target="mailto:radosna.mulc.ivosevic@panpek.hr" TargetMode="External"/><Relationship Id="rId12" Type="http://schemas.openxmlformats.org/officeDocument/2006/relationships/hyperlink" Target="mailto:mario.scherr@panpek.hr" TargetMode="External"/><Relationship Id="rId17" Type="http://schemas.openxmlformats.org/officeDocument/2006/relationships/hyperlink" Target="mailto:ivan.jurenec@panpek.hr" TargetMode="External"/><Relationship Id="rId25" Type="http://schemas.openxmlformats.org/officeDocument/2006/relationships/hyperlink" Target="mailto:ivan.suman@panpek.hr" TargetMode="External"/><Relationship Id="rId33" Type="http://schemas.openxmlformats.org/officeDocument/2006/relationships/hyperlink" Target="mailto:viktoria.fohner@panpek.hr" TargetMode="External"/><Relationship Id="rId2" Type="http://schemas.openxmlformats.org/officeDocument/2006/relationships/hyperlink" Target="mailto:darko.kundovic@panpek.hr" TargetMode="External"/><Relationship Id="rId16" Type="http://schemas.openxmlformats.org/officeDocument/2006/relationships/hyperlink" Target="mailto:ana.glumpak@panpek.hr" TargetMode="External"/><Relationship Id="rId20" Type="http://schemas.openxmlformats.org/officeDocument/2006/relationships/hyperlink" Target="mailto:darko.kundovic@panpek.hr" TargetMode="External"/><Relationship Id="rId29" Type="http://schemas.openxmlformats.org/officeDocument/2006/relationships/hyperlink" Target="mailto:hrvoje.grgic@panpek.hr" TargetMode="External"/><Relationship Id="rId1" Type="http://schemas.openxmlformats.org/officeDocument/2006/relationships/hyperlink" Target="mailto:darko.breulj@panpek.hr" TargetMode="External"/><Relationship Id="rId6" Type="http://schemas.openxmlformats.org/officeDocument/2006/relationships/hyperlink" Target="mailto:lea.petrovic@panpek.hr" TargetMode="External"/><Relationship Id="rId11" Type="http://schemas.openxmlformats.org/officeDocument/2006/relationships/hyperlink" Target="mailto:josip.todoric@panpek.hr" TargetMode="External"/><Relationship Id="rId24" Type="http://schemas.openxmlformats.org/officeDocument/2006/relationships/hyperlink" Target="mailto:domagoj.juric@panpek.hr" TargetMode="External"/><Relationship Id="rId32" Type="http://schemas.openxmlformats.org/officeDocument/2006/relationships/hyperlink" Target="mailto:tomislav.franov@panpek.hr" TargetMode="External"/><Relationship Id="rId5" Type="http://schemas.openxmlformats.org/officeDocument/2006/relationships/hyperlink" Target="mailto:mirna.brzica@panpek.hr" TargetMode="External"/><Relationship Id="rId15" Type="http://schemas.openxmlformats.org/officeDocument/2006/relationships/hyperlink" Target="mailto:jere.radovcic@panpek.hr" TargetMode="External"/><Relationship Id="rId23" Type="http://schemas.openxmlformats.org/officeDocument/2006/relationships/hyperlink" Target="mailto:antonia.dodig@panpek.hr" TargetMode="External"/><Relationship Id="rId28" Type="http://schemas.openxmlformats.org/officeDocument/2006/relationships/hyperlink" Target="mailto:jako.vucko@panpek.hr" TargetMode="External"/><Relationship Id="rId10" Type="http://schemas.openxmlformats.org/officeDocument/2006/relationships/hyperlink" Target="mailto:Vjekoslav.Jembrek@panpek.hr" TargetMode="External"/><Relationship Id="rId19" Type="http://schemas.openxmlformats.org/officeDocument/2006/relationships/hyperlink" Target="mailto:mario.obrovac@panpek.hr" TargetMode="External"/><Relationship Id="rId31" Type="http://schemas.openxmlformats.org/officeDocument/2006/relationships/hyperlink" Target="mailto:goran.vrabec@panpek.hr" TargetMode="External"/><Relationship Id="rId4" Type="http://schemas.openxmlformats.org/officeDocument/2006/relationships/hyperlink" Target="mailto:stipe.vucko@panpek.hr" TargetMode="External"/><Relationship Id="rId9" Type="http://schemas.openxmlformats.org/officeDocument/2006/relationships/hyperlink" Target="mailto:ana.todoric@panpek.hr" TargetMode="External"/><Relationship Id="rId14" Type="http://schemas.openxmlformats.org/officeDocument/2006/relationships/hyperlink" Target="mailto:mirjana.vucko@panpek.hr" TargetMode="External"/><Relationship Id="rId22" Type="http://schemas.openxmlformats.org/officeDocument/2006/relationships/hyperlink" Target="mailto:zeljko.rupic@panpek.hr" TargetMode="External"/><Relationship Id="rId27" Type="http://schemas.openxmlformats.org/officeDocument/2006/relationships/hyperlink" Target="mailto:damir.lesko@panpek.hr" TargetMode="External"/><Relationship Id="rId30" Type="http://schemas.openxmlformats.org/officeDocument/2006/relationships/hyperlink" Target="mailto:marina.crnjak@panpek.hr" TargetMode="External"/><Relationship Id="rId8" Type="http://schemas.openxmlformats.org/officeDocument/2006/relationships/hyperlink" Target="mailto:sara.cafuk@panpek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8612-8EAF-46DF-9EEB-088A734F4105}">
  <dimension ref="A1:D37"/>
  <sheetViews>
    <sheetView tabSelected="1" topLeftCell="A16" zoomScale="110" zoomScaleNormal="110" workbookViewId="0">
      <selection activeCell="C39" sqref="C39"/>
    </sheetView>
  </sheetViews>
  <sheetFormatPr baseColWidth="10" defaultColWidth="8.83203125" defaultRowHeight="17" x14ac:dyDescent="0.25"/>
  <cols>
    <col min="1" max="1" width="13.5" bestFit="1" customWidth="1"/>
    <col min="2" max="2" width="9.6640625" bestFit="1" customWidth="1"/>
    <col min="3" max="3" width="28.6640625" bestFit="1" customWidth="1"/>
    <col min="4" max="4" width="20.832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s="1" t="s">
        <v>6</v>
      </c>
      <c r="D2" s="1">
        <v>9</v>
      </c>
    </row>
    <row r="3" spans="1:4" x14ac:dyDescent="0.25">
      <c r="A3" s="1" t="s">
        <v>169</v>
      </c>
      <c r="B3" s="1" t="s">
        <v>170</v>
      </c>
      <c r="C3" s="1" t="s">
        <v>56</v>
      </c>
      <c r="D3" s="1">
        <v>10</v>
      </c>
    </row>
    <row r="4" spans="1:4" x14ac:dyDescent="0.25">
      <c r="A4" s="1" t="s">
        <v>171</v>
      </c>
      <c r="B4" s="1" t="s">
        <v>172</v>
      </c>
      <c r="C4" s="1" t="s">
        <v>65</v>
      </c>
      <c r="D4" s="1">
        <v>9</v>
      </c>
    </row>
    <row r="5" spans="1:4" x14ac:dyDescent="0.25">
      <c r="A5" s="1" t="s">
        <v>137</v>
      </c>
      <c r="B5" s="1" t="s">
        <v>138</v>
      </c>
      <c r="C5" s="1" t="s">
        <v>71</v>
      </c>
      <c r="D5" s="1">
        <v>8.42</v>
      </c>
    </row>
    <row r="6" spans="1:4" x14ac:dyDescent="0.25">
      <c r="A6" s="1" t="s">
        <v>121</v>
      </c>
      <c r="B6" s="1" t="s">
        <v>122</v>
      </c>
      <c r="C6" s="1" t="s">
        <v>70</v>
      </c>
      <c r="D6" s="1">
        <v>8.17</v>
      </c>
    </row>
    <row r="7" spans="1:4" x14ac:dyDescent="0.25">
      <c r="A7" s="1" t="s">
        <v>157</v>
      </c>
      <c r="B7" s="1" t="s">
        <v>158</v>
      </c>
      <c r="C7" s="1" t="s">
        <v>58</v>
      </c>
      <c r="D7" s="1">
        <v>8.33</v>
      </c>
    </row>
    <row r="8" spans="1:4" x14ac:dyDescent="0.25">
      <c r="A8" s="1" t="s">
        <v>7</v>
      </c>
      <c r="B8" s="1" t="s">
        <v>8</v>
      </c>
      <c r="C8" s="1" t="s">
        <v>9</v>
      </c>
      <c r="D8" s="1">
        <v>9.08</v>
      </c>
    </row>
    <row r="9" spans="1:4" x14ac:dyDescent="0.25">
      <c r="A9" s="1" t="s">
        <v>10</v>
      </c>
      <c r="B9" s="1" t="s">
        <v>11</v>
      </c>
      <c r="C9" s="1" t="s">
        <v>12</v>
      </c>
      <c r="D9" s="1">
        <v>10</v>
      </c>
    </row>
    <row r="10" spans="1:4" x14ac:dyDescent="0.25">
      <c r="A10" s="1" t="s">
        <v>13</v>
      </c>
      <c r="B10" s="1" t="s">
        <v>14</v>
      </c>
      <c r="C10" s="1" t="s">
        <v>15</v>
      </c>
      <c r="D10" s="1">
        <v>8</v>
      </c>
    </row>
    <row r="11" spans="1:4" x14ac:dyDescent="0.25">
      <c r="A11" s="1" t="s">
        <v>124</v>
      </c>
      <c r="B11" s="1" t="s">
        <v>125</v>
      </c>
      <c r="C11" s="1" t="s">
        <v>57</v>
      </c>
      <c r="D11" s="1">
        <v>9.67</v>
      </c>
    </row>
    <row r="12" spans="1:4" x14ac:dyDescent="0.25">
      <c r="A12" s="1" t="s">
        <v>16</v>
      </c>
      <c r="B12" s="1" t="s">
        <v>17</v>
      </c>
      <c r="C12" s="1" t="s">
        <v>18</v>
      </c>
      <c r="D12" s="1">
        <v>8.33</v>
      </c>
    </row>
    <row r="13" spans="1:4" x14ac:dyDescent="0.25">
      <c r="A13" s="1" t="s">
        <v>19</v>
      </c>
      <c r="B13" s="1" t="s">
        <v>20</v>
      </c>
      <c r="C13" s="1" t="s">
        <v>21</v>
      </c>
      <c r="D13" s="1">
        <v>9</v>
      </c>
    </row>
    <row r="14" spans="1:4" x14ac:dyDescent="0.25">
      <c r="A14" s="1" t="s">
        <v>126</v>
      </c>
      <c r="B14" s="1" t="s">
        <v>127</v>
      </c>
      <c r="C14" s="1" t="s">
        <v>66</v>
      </c>
      <c r="D14" s="1">
        <v>9</v>
      </c>
    </row>
    <row r="15" spans="1:4" x14ac:dyDescent="0.25">
      <c r="A15" s="1" t="s">
        <v>162</v>
      </c>
      <c r="B15" s="1" t="s">
        <v>163</v>
      </c>
      <c r="C15" s="1" t="s">
        <v>53</v>
      </c>
      <c r="D15" s="1">
        <v>8.5</v>
      </c>
    </row>
    <row r="16" spans="1:4" x14ac:dyDescent="0.25">
      <c r="A16" s="1" t="s">
        <v>29</v>
      </c>
      <c r="B16" s="1" t="s">
        <v>128</v>
      </c>
      <c r="C16" s="1" t="s">
        <v>64</v>
      </c>
      <c r="D16" s="1">
        <v>9</v>
      </c>
    </row>
    <row r="17" spans="1:4" x14ac:dyDescent="0.25">
      <c r="A17" s="1" t="s">
        <v>164</v>
      </c>
      <c r="B17" s="1" t="s">
        <v>165</v>
      </c>
      <c r="C17" s="1" t="s">
        <v>55</v>
      </c>
      <c r="D17" s="1">
        <v>8.75</v>
      </c>
    </row>
    <row r="18" spans="1:4" x14ac:dyDescent="0.25">
      <c r="A18" s="1" t="s">
        <v>129</v>
      </c>
      <c r="B18" s="1" t="s">
        <v>130</v>
      </c>
      <c r="C18" s="1" t="s">
        <v>22</v>
      </c>
      <c r="D18" s="1">
        <v>8.33</v>
      </c>
    </row>
    <row r="19" spans="1:4" x14ac:dyDescent="0.25">
      <c r="A19" s="1" t="s">
        <v>23</v>
      </c>
      <c r="B19" s="1" t="s">
        <v>24</v>
      </c>
      <c r="C19" s="1" t="s">
        <v>25</v>
      </c>
      <c r="D19" s="1">
        <v>9.67</v>
      </c>
    </row>
    <row r="20" spans="1:4" x14ac:dyDescent="0.25">
      <c r="A20" s="1" t="s">
        <v>50</v>
      </c>
      <c r="B20" s="1" t="s">
        <v>166</v>
      </c>
      <c r="C20" s="1" t="s">
        <v>63</v>
      </c>
      <c r="D20" s="1">
        <v>10</v>
      </c>
    </row>
    <row r="21" spans="1:4" x14ac:dyDescent="0.25">
      <c r="A21" s="1" t="s">
        <v>26</v>
      </c>
      <c r="B21" s="1" t="s">
        <v>27</v>
      </c>
      <c r="C21" s="1" t="s">
        <v>28</v>
      </c>
      <c r="D21" s="1">
        <v>8</v>
      </c>
    </row>
    <row r="22" spans="1:4" x14ac:dyDescent="0.25">
      <c r="A22" s="1" t="s">
        <v>29</v>
      </c>
      <c r="B22" s="1" t="s">
        <v>30</v>
      </c>
      <c r="C22" s="1" t="s">
        <v>31</v>
      </c>
      <c r="D22" s="1">
        <v>10</v>
      </c>
    </row>
    <row r="23" spans="1:4" x14ac:dyDescent="0.25">
      <c r="A23" s="1" t="s">
        <v>139</v>
      </c>
      <c r="B23" s="1" t="s">
        <v>140</v>
      </c>
      <c r="C23" s="1" t="s">
        <v>54</v>
      </c>
      <c r="D23" s="1">
        <v>8.75</v>
      </c>
    </row>
    <row r="24" spans="1:4" x14ac:dyDescent="0.25">
      <c r="A24" s="1" t="s">
        <v>173</v>
      </c>
      <c r="B24" s="1" t="s">
        <v>174</v>
      </c>
      <c r="C24" s="1" t="s">
        <v>59</v>
      </c>
      <c r="D24" s="1">
        <v>9</v>
      </c>
    </row>
    <row r="25" spans="1:4" x14ac:dyDescent="0.25">
      <c r="A25" s="1" t="s">
        <v>32</v>
      </c>
      <c r="B25" s="1" t="s">
        <v>33</v>
      </c>
      <c r="C25" s="1" t="s">
        <v>34</v>
      </c>
      <c r="D25" s="1">
        <v>8</v>
      </c>
    </row>
    <row r="26" spans="1:4" x14ac:dyDescent="0.25">
      <c r="A26" s="1" t="s">
        <v>35</v>
      </c>
      <c r="B26" s="1" t="s">
        <v>36</v>
      </c>
      <c r="C26" s="1" t="s">
        <v>37</v>
      </c>
      <c r="D26" s="1">
        <v>9.75</v>
      </c>
    </row>
    <row r="27" spans="1:4" x14ac:dyDescent="0.25">
      <c r="A27" s="1" t="s">
        <v>265</v>
      </c>
      <c r="B27" s="1" t="s">
        <v>266</v>
      </c>
      <c r="C27" s="1" t="s">
        <v>69</v>
      </c>
      <c r="D27" s="1">
        <v>8.67</v>
      </c>
    </row>
    <row r="28" spans="1:4" x14ac:dyDescent="0.25">
      <c r="A28" s="1" t="s">
        <v>132</v>
      </c>
      <c r="B28" s="1" t="s">
        <v>133</v>
      </c>
      <c r="C28" s="1" t="s">
        <v>68</v>
      </c>
      <c r="D28" s="1">
        <v>10</v>
      </c>
    </row>
    <row r="29" spans="1:4" x14ac:dyDescent="0.25">
      <c r="A29" s="1" t="s">
        <v>38</v>
      </c>
      <c r="B29" s="1" t="s">
        <v>39</v>
      </c>
      <c r="C29" s="1" t="s">
        <v>40</v>
      </c>
      <c r="D29" s="1">
        <v>9</v>
      </c>
    </row>
    <row r="30" spans="1:4" x14ac:dyDescent="0.25">
      <c r="A30" s="1" t="s">
        <v>134</v>
      </c>
      <c r="B30" s="1" t="s">
        <v>135</v>
      </c>
      <c r="C30" s="1" t="s">
        <v>62</v>
      </c>
      <c r="D30" s="1">
        <v>8.33</v>
      </c>
    </row>
    <row r="31" spans="1:4" x14ac:dyDescent="0.25">
      <c r="A31" s="1" t="s">
        <v>282</v>
      </c>
      <c r="B31" s="1" t="s">
        <v>283</v>
      </c>
      <c r="C31" s="1" t="s">
        <v>61</v>
      </c>
      <c r="D31" s="1">
        <v>9.5</v>
      </c>
    </row>
    <row r="32" spans="1:4" x14ac:dyDescent="0.25">
      <c r="A32" s="1" t="s">
        <v>41</v>
      </c>
      <c r="B32" s="1" t="s">
        <v>42</v>
      </c>
      <c r="C32" s="1" t="s">
        <v>43</v>
      </c>
      <c r="D32" s="1">
        <v>9.75</v>
      </c>
    </row>
    <row r="33" spans="1:4" x14ac:dyDescent="0.25">
      <c r="A33" s="1" t="s">
        <v>44</v>
      </c>
      <c r="B33" s="1" t="s">
        <v>45</v>
      </c>
      <c r="C33" s="1" t="s">
        <v>46</v>
      </c>
      <c r="D33" s="1">
        <v>9.33</v>
      </c>
    </row>
    <row r="34" spans="1:4" x14ac:dyDescent="0.25">
      <c r="A34" s="1" t="s">
        <v>47</v>
      </c>
      <c r="B34" s="1" t="s">
        <v>48</v>
      </c>
      <c r="C34" s="1" t="s">
        <v>49</v>
      </c>
      <c r="D34" s="1">
        <v>9.5</v>
      </c>
    </row>
    <row r="35" spans="1:4" x14ac:dyDescent="0.25">
      <c r="A35" s="1" t="s">
        <v>50</v>
      </c>
      <c r="B35" s="1" t="s">
        <v>51</v>
      </c>
      <c r="C35" s="1" t="s">
        <v>52</v>
      </c>
      <c r="D35" s="1">
        <v>9</v>
      </c>
    </row>
    <row r="36" spans="1:4" x14ac:dyDescent="0.25">
      <c r="A36" s="1" t="s">
        <v>119</v>
      </c>
      <c r="B36" s="1" t="s">
        <v>120</v>
      </c>
      <c r="C36" s="1" t="s">
        <v>67</v>
      </c>
      <c r="D36" s="1">
        <v>9</v>
      </c>
    </row>
    <row r="37" spans="1:4" x14ac:dyDescent="0.25">
      <c r="A37" s="1" t="s">
        <v>167</v>
      </c>
      <c r="B37" s="1" t="s">
        <v>168</v>
      </c>
      <c r="C37" s="1" t="s">
        <v>60</v>
      </c>
      <c r="D37" s="1">
        <v>8</v>
      </c>
    </row>
  </sheetData>
  <sortState xmlns:xlrd2="http://schemas.microsoft.com/office/spreadsheetml/2017/richdata2" ref="A2:D34">
    <sortCondition ref="B2:B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58A3-CCDD-6B4C-A3D7-66481724758C}">
  <dimension ref="A1:I44"/>
  <sheetViews>
    <sheetView zoomScale="171" workbookViewId="0">
      <selection activeCell="E2" sqref="E2"/>
    </sheetView>
  </sheetViews>
  <sheetFormatPr baseColWidth="10" defaultRowHeight="17" x14ac:dyDescent="0.25"/>
  <cols>
    <col min="1" max="1" width="26" bestFit="1" customWidth="1"/>
    <col min="2" max="2" width="4.6640625" bestFit="1" customWidth="1"/>
    <col min="3" max="3" width="28.33203125" bestFit="1" customWidth="1"/>
    <col min="4" max="4" width="14.5" customWidth="1"/>
  </cols>
  <sheetData>
    <row r="1" spans="1:9" x14ac:dyDescent="0.25">
      <c r="A1" s="2" t="s">
        <v>111</v>
      </c>
      <c r="B1" s="2" t="s">
        <v>112</v>
      </c>
      <c r="C1" s="2" t="s">
        <v>73</v>
      </c>
      <c r="D1" s="2" t="s">
        <v>115</v>
      </c>
    </row>
    <row r="2" spans="1:9" x14ac:dyDescent="0.25">
      <c r="A2" s="1" t="s">
        <v>110</v>
      </c>
      <c r="B2" s="1" t="s">
        <v>113</v>
      </c>
      <c r="C2" s="1" t="s">
        <v>72</v>
      </c>
      <c r="D2" s="4" t="str">
        <f>IF(
    _xlfn.XLOOKUP(C2, Grades!C:C, Grades!D:D, "")="",
    IF(B2="M","Nije pristupio","Nije pristupila"),
    IF(
        OR(_xlfn.XLOOKUP(C2, Grades!C:C, Grades!D:D, "")&lt;8, _xlfn.XLOOKUP(C2, Grades!C:C, Grades!D:D, "")="-"),
        IF(B2="M","Nije položio","Nije položila"),
        IF(B2="M","Položio","Položila")
    )
)</f>
        <v>Nije pristupila</v>
      </c>
      <c r="E2" s="1"/>
      <c r="F2" t="str">
        <f>CONCATENATE(C2,E2)</f>
        <v>suzana.culjak@progrupa.hr</v>
      </c>
      <c r="I2" s="1" t="str">
        <f>CONCATENATE(F2,F3,F4,F5,F6,F7,F8,F9,F10,F11,F12,F13,F14,F15,F16,F17,F18)</f>
        <v>suzana.culjak@progrupa.hr</v>
      </c>
    </row>
    <row r="3" spans="1:9" x14ac:dyDescent="0.25">
      <c r="A3" s="1" t="s">
        <v>89</v>
      </c>
      <c r="B3" s="1" t="s">
        <v>113</v>
      </c>
      <c r="C3" s="1" t="s">
        <v>61</v>
      </c>
      <c r="D3" s="4" t="str">
        <f>IF(
    _xlfn.XLOOKUP(C3, Grades!C:C, Grades!D:D, "")="",
    IF(B3="M","Nije pristupio","Nije pristupila"),
    IF(
        OR(_xlfn.XLOOKUP(C3, Grades!C:C, Grades!D:D, "")&lt;8, _xlfn.XLOOKUP(C3, Grades!C:C, Grades!D:D, "")="-"),
        IF(B3="M","Nije položio","Nije položila"),
        IF(B3="M","Položio","Položila")
    )
)</f>
        <v>Položila</v>
      </c>
      <c r="E3" s="1"/>
    </row>
    <row r="4" spans="1:9" x14ac:dyDescent="0.25">
      <c r="A4" s="1" t="s">
        <v>96</v>
      </c>
      <c r="B4" s="1" t="s">
        <v>113</v>
      </c>
      <c r="C4" s="1" t="s">
        <v>65</v>
      </c>
      <c r="D4" s="4" t="str">
        <f>IF(
    _xlfn.XLOOKUP(C4, Grades!C:C, Grades!D:D, "")="",
    IF(B4="M","Nije pristupio","Nije pristupila"),
    IF(
        OR(_xlfn.XLOOKUP(C4, Grades!C:C, Grades!D:D, "")&lt;8, _xlfn.XLOOKUP(C4, Grades!C:C, Grades!D:D, "")="-"),
        IF(B4="M","Nije položio","Nije položila"),
        IF(B4="M","Položio","Položila")
    )
)</f>
        <v>Položila</v>
      </c>
      <c r="E4" s="1"/>
    </row>
    <row r="5" spans="1:9" x14ac:dyDescent="0.25">
      <c r="A5" s="1" t="s">
        <v>104</v>
      </c>
      <c r="B5" s="1" t="s">
        <v>113</v>
      </c>
      <c r="C5" s="1" t="s">
        <v>69</v>
      </c>
      <c r="D5" s="4" t="str">
        <f>IF(
    _xlfn.XLOOKUP(C5, Grades!C:C, Grades!D:D, "")="",
    IF(B5="M","Nije pristupio","Nije pristupila"),
    IF(
        OR(_xlfn.XLOOKUP(C5, Grades!C:C, Grades!D:D, "")&lt;8, _xlfn.XLOOKUP(C5, Grades!C:C, Grades!D:D, "")="-"),
        IF(B5="M","Nije položio","Nije položila"),
        IF(B5="M","Položio","Položila")
    )
)</f>
        <v>Položila</v>
      </c>
      <c r="E5" s="1"/>
    </row>
    <row r="6" spans="1:9" x14ac:dyDescent="0.25">
      <c r="A6" s="1" t="s">
        <v>88</v>
      </c>
      <c r="B6" s="1" t="s">
        <v>113</v>
      </c>
      <c r="C6" s="3" t="s">
        <v>25</v>
      </c>
      <c r="D6" s="4" t="str">
        <f>IF(
    _xlfn.XLOOKUP(C6, Grades!C:C, Grades!D:D, "")="",
    IF(B6="M","Nije pristupio","Nije pristupila"),
    IF(
        OR(_xlfn.XLOOKUP(C6, Grades!C:C, Grades!D:D, "")&lt;8, _xlfn.XLOOKUP(C6, Grades!C:C, Grades!D:D, "")="-"),
        IF(B6="M","Nije položio","Nije položila"),
        IF(B6="M","Položio","Položila")
    )
)</f>
        <v>Položila</v>
      </c>
      <c r="E6" s="1"/>
    </row>
    <row r="7" spans="1:9" x14ac:dyDescent="0.25">
      <c r="A7" s="1" t="s">
        <v>78</v>
      </c>
      <c r="B7" s="1" t="s">
        <v>113</v>
      </c>
      <c r="C7" s="1" t="s">
        <v>56</v>
      </c>
      <c r="D7" s="4" t="str">
        <f>IF(
    _xlfn.XLOOKUP(C7, Grades!C:C, Grades!D:D, "")="",
    IF(B7="M","Nije pristupio","Nije pristupila"),
    IF(
        OR(_xlfn.XLOOKUP(C7, Grades!C:C, Grades!D:D, "")&lt;8, _xlfn.XLOOKUP(C7, Grades!C:C, Grades!D:D, "")="-"),
        IF(B7="M","Nije položio","Nije položila"),
        IF(B7="M","Položio","Položila")
    )
)</f>
        <v>Položila</v>
      </c>
      <c r="E7" s="1"/>
    </row>
    <row r="8" spans="1:9" x14ac:dyDescent="0.25">
      <c r="A8" s="1" t="s">
        <v>85</v>
      </c>
      <c r="B8" s="1" t="s">
        <v>113</v>
      </c>
      <c r="C8" s="1" t="s">
        <v>59</v>
      </c>
      <c r="D8" s="4" t="str">
        <f>IF(
    _xlfn.XLOOKUP(C8, Grades!C:C, Grades!D:D, "")="",
    IF(B8="M","Nije pristupio","Nije pristupila"),
    IF(
        OR(_xlfn.XLOOKUP(C8, Grades!C:C, Grades!D:D, "")&lt;8, _xlfn.XLOOKUP(C8, Grades!C:C, Grades!D:D, "")="-"),
        IF(B8="M","Nije položio","Nije položila"),
        IF(B8="M","Položio","Položila")
    )
)</f>
        <v>Položila</v>
      </c>
      <c r="E8" s="1"/>
    </row>
    <row r="9" spans="1:9" x14ac:dyDescent="0.25">
      <c r="A9" s="1" t="s">
        <v>81</v>
      </c>
      <c r="B9" s="1" t="s">
        <v>113</v>
      </c>
      <c r="C9" s="1" t="s">
        <v>57</v>
      </c>
      <c r="D9" s="4" t="str">
        <f>IF(
    _xlfn.XLOOKUP(C9, Grades!C:C, Grades!D:D, "")="",
    IF(B9="M","Nije pristupio","Nije pristupila"),
    IF(
        OR(_xlfn.XLOOKUP(C9, Grades!C:C, Grades!D:D, "")&lt;8, _xlfn.XLOOKUP(C9, Grades!C:C, Grades!D:D, "")="-"),
        IF(B9="M","Nije položio","Nije položila"),
        IF(B9="M","Položio","Položila")
    )
)</f>
        <v>Položila</v>
      </c>
      <c r="E9" s="1"/>
    </row>
    <row r="10" spans="1:9" x14ac:dyDescent="0.25">
      <c r="A10" s="1" t="s">
        <v>109</v>
      </c>
      <c r="B10" s="1" t="s">
        <v>113</v>
      </c>
      <c r="C10" s="1" t="s">
        <v>21</v>
      </c>
      <c r="D10" s="4" t="str">
        <f>IF(
    _xlfn.XLOOKUP(C10, Grades!C:C, Grades!D:D, "")="",
    IF(B10="M","Nije pristupio","Nije pristupila"),
    IF(
        OR(_xlfn.XLOOKUP(C10, Grades!C:C, Grades!D:D, "")&lt;8, _xlfn.XLOOKUP(C10, Grades!C:C, Grades!D:D, "")="-"),
        IF(B10="M","Nije položio","Nije položila"),
        IF(B10="M","Položio","Položila")
    )
)</f>
        <v>Položila</v>
      </c>
      <c r="E10" s="1"/>
    </row>
    <row r="11" spans="1:9" x14ac:dyDescent="0.25">
      <c r="A11" s="1" t="s">
        <v>74</v>
      </c>
      <c r="B11" s="1" t="s">
        <v>113</v>
      </c>
      <c r="C11" s="1" t="s">
        <v>53</v>
      </c>
      <c r="D11" s="4" t="str">
        <f>IF(
    _xlfn.XLOOKUP(C11, Grades!C:C, Grades!D:D, "")="",
    IF(B11="M","Nije pristupio","Nije pristupila"),
    IF(
        OR(_xlfn.XLOOKUP(C11, Grades!C:C, Grades!D:D, "")&lt;8, _xlfn.XLOOKUP(C11, Grades!C:C, Grades!D:D, "")="-"),
        IF(B11="M","Nije položio","Nije položila"),
        IF(B11="M","Položio","Položila")
    )
)</f>
        <v>Položila</v>
      </c>
      <c r="E11" s="1"/>
    </row>
    <row r="12" spans="1:9" x14ac:dyDescent="0.25">
      <c r="A12" s="1" t="s">
        <v>76</v>
      </c>
      <c r="B12" s="1" t="s">
        <v>113</v>
      </c>
      <c r="C12" s="1" t="s">
        <v>55</v>
      </c>
      <c r="D12" s="4" t="str">
        <f>IF(
    _xlfn.XLOOKUP(C12, Grades!C:C, Grades!D:D, "")="",
    IF(B12="M","Nije pristupio","Nije pristupila"),
    IF(
        OR(_xlfn.XLOOKUP(C12, Grades!C:C, Grades!D:D, "")&lt;8, _xlfn.XLOOKUP(C12, Grades!C:C, Grades!D:D, "")="-"),
        IF(B12="M","Nije položio","Nije položila"),
        IF(B12="M","Položio","Položila")
    )
)</f>
        <v>Položila</v>
      </c>
      <c r="E12" s="1"/>
    </row>
    <row r="13" spans="1:9" x14ac:dyDescent="0.25">
      <c r="A13" s="1" t="s">
        <v>82</v>
      </c>
      <c r="B13" s="1" t="s">
        <v>113</v>
      </c>
      <c r="C13" s="1" t="s">
        <v>58</v>
      </c>
      <c r="D13" s="4" t="str">
        <f>IF(
    _xlfn.XLOOKUP(C13, Grades!C:C, Grades!D:D, "")="",
    IF(B13="M","Nije pristupio","Nije pristupila"),
    IF(
        OR(_xlfn.XLOOKUP(C13, Grades!C:C, Grades!D:D, "")&lt;8, _xlfn.XLOOKUP(C13, Grades!C:C, Grades!D:D, "")="-"),
        IF(B13="M","Nije položio","Nije položila"),
        IF(B13="M","Položio","Položila")
    )
)</f>
        <v>Položila</v>
      </c>
      <c r="E13" s="1"/>
    </row>
    <row r="14" spans="1:9" x14ac:dyDescent="0.25">
      <c r="A14" s="1" t="s">
        <v>86</v>
      </c>
      <c r="B14" s="1" t="s">
        <v>113</v>
      </c>
      <c r="C14" s="1" t="s">
        <v>60</v>
      </c>
      <c r="D14" s="4" t="str">
        <f>IF(
    _xlfn.XLOOKUP(C14, Grades!C:C, Grades!D:D, "")="",
    IF(B14="M","Nije pristupio","Nije pristupila"),
    IF(
        OR(_xlfn.XLOOKUP(C14, Grades!C:C, Grades!D:D, "")&lt;8, _xlfn.XLOOKUP(C14, Grades!C:C, Grades!D:D, "")="-"),
        IF(B14="M","Nije položio","Nije položila"),
        IF(B14="M","Položio","Položila")
    )
)</f>
        <v>Položila</v>
      </c>
      <c r="E14" s="1"/>
    </row>
    <row r="15" spans="1:9" x14ac:dyDescent="0.25">
      <c r="A15" s="1" t="s">
        <v>92</v>
      </c>
      <c r="B15" s="1" t="s">
        <v>113</v>
      </c>
      <c r="C15" s="1" t="s">
        <v>63</v>
      </c>
      <c r="D15" s="4" t="str">
        <f>IF(
    _xlfn.XLOOKUP(C15, Grades!C:C, Grades!D:D, "")="",
    IF(B15="M","Nije pristupio","Nije pristupila"),
    IF(
        OR(_xlfn.XLOOKUP(C15, Grades!C:C, Grades!D:D, "")&lt;8, _xlfn.XLOOKUP(C15, Grades!C:C, Grades!D:D, "")="-"),
        IF(B15="M","Nije položio","Nije položila"),
        IF(B15="M","Položio","Položila")
    )
)</f>
        <v>Položila</v>
      </c>
      <c r="E15" s="1"/>
    </row>
    <row r="16" spans="1:9" x14ac:dyDescent="0.25">
      <c r="A16" s="1" t="s">
        <v>80</v>
      </c>
      <c r="B16" s="1" t="s">
        <v>113</v>
      </c>
      <c r="C16" s="1" t="s">
        <v>37</v>
      </c>
      <c r="D16" s="4" t="str">
        <f>IF(
    _xlfn.XLOOKUP(C16, Grades!C:C, Grades!D:D, "")="",
    IF(B16="M","Nije pristupio","Nije pristupila"),
    IF(
        OR(_xlfn.XLOOKUP(C16, Grades!C:C, Grades!D:D, "")&lt;8, _xlfn.XLOOKUP(C16, Grades!C:C, Grades!D:D, "")="-"),
        IF(B16="M","Nije položio","Nije položila"),
        IF(B16="M","Položio","Položila")
    )
)</f>
        <v>Položila</v>
      </c>
      <c r="E16" s="5"/>
    </row>
    <row r="17" spans="1:5" x14ac:dyDescent="0.25">
      <c r="A17" s="1" t="s">
        <v>83</v>
      </c>
      <c r="B17" s="1" t="s">
        <v>113</v>
      </c>
      <c r="C17" s="1" t="s">
        <v>22</v>
      </c>
      <c r="D17" s="4" t="str">
        <f>IF(
    _xlfn.XLOOKUP(C17, Grades!C:C, Grades!D:D, "")="",
    IF(B17="M","Nije pristupio","Nije pristupila"),
    IF(
        OR(_xlfn.XLOOKUP(C17, Grades!C:C, Grades!D:D, "")&lt;8, _xlfn.XLOOKUP(C17, Grades!C:C, Grades!D:D, "")="-"),
        IF(B17="M","Nije položio","Nije položila"),
        IF(B17="M","Položio","Položila")
    )
)</f>
        <v>Položila</v>
      </c>
      <c r="E17" s="5"/>
    </row>
    <row r="18" spans="1:5" x14ac:dyDescent="0.25">
      <c r="A18" s="1" t="s">
        <v>87</v>
      </c>
      <c r="B18" s="1" t="s">
        <v>113</v>
      </c>
      <c r="C18" s="1" t="s">
        <v>43</v>
      </c>
      <c r="D18" s="4" t="str">
        <f>IF(
    _xlfn.XLOOKUP(C18, Grades!C:C, Grades!D:D, "")="",
    IF(B18="M","Nije pristupio","Nije pristupila"),
    IF(
        OR(_xlfn.XLOOKUP(C18, Grades!C:C, Grades!D:D, "")&lt;8, _xlfn.XLOOKUP(C18, Grades!C:C, Grades!D:D, "")="-"),
        IF(B18="M","Nije položio","Nije položila"),
        IF(B18="M","Položio","Položila")
    )
)</f>
        <v>Položila</v>
      </c>
      <c r="E18" s="5"/>
    </row>
    <row r="19" spans="1:5" x14ac:dyDescent="0.25">
      <c r="A19" s="1" t="s">
        <v>90</v>
      </c>
      <c r="B19" s="1" t="s">
        <v>113</v>
      </c>
      <c r="C19" s="1" t="s">
        <v>46</v>
      </c>
      <c r="D19" s="4" t="str">
        <f>IF(
    _xlfn.XLOOKUP(C19, Grades!C:C, Grades!D:D, "")="",
    IF(B19="M","Nije pristupio","Nije pristupila"),
    IF(
        OR(_xlfn.XLOOKUP(C19, Grades!C:C, Grades!D:D, "")&lt;8, _xlfn.XLOOKUP(C19, Grades!C:C, Grades!D:D, "")="-"),
        IF(B19="M","Nije položio","Nije položila"),
        IF(B19="M","Položio","Položila")
    )
)</f>
        <v>Položila</v>
      </c>
    </row>
    <row r="20" spans="1:5" x14ac:dyDescent="0.25">
      <c r="A20" s="1" t="s">
        <v>91</v>
      </c>
      <c r="B20" s="1" t="s">
        <v>113</v>
      </c>
      <c r="C20" s="1" t="s">
        <v>62</v>
      </c>
      <c r="D20" s="4" t="str">
        <f>IF(
    _xlfn.XLOOKUP(C20, Grades!C:C, Grades!D:D, "")="",
    IF(B20="M","Nije pristupio","Nije pristupila"),
    IF(
        OR(_xlfn.XLOOKUP(C20, Grades!C:C, Grades!D:D, "")&lt;8, _xlfn.XLOOKUP(C20, Grades!C:C, Grades!D:D, "")="-"),
        IF(B20="M","Nije položio","Nije položila"),
        IF(B20="M","Položio","Položila")
    )
)</f>
        <v>Položila</v>
      </c>
    </row>
    <row r="21" spans="1:5" x14ac:dyDescent="0.25">
      <c r="A21" s="1" t="s">
        <v>93</v>
      </c>
      <c r="B21" s="1" t="s">
        <v>113</v>
      </c>
      <c r="C21" s="1" t="s">
        <v>52</v>
      </c>
      <c r="D21" s="4" t="str">
        <f>IF(
    _xlfn.XLOOKUP(C21, Grades!C:C, Grades!D:D, "")="",
    IF(B21="M","Nije pristupio","Nije pristupila"),
    IF(
        OR(_xlfn.XLOOKUP(C21, Grades!C:C, Grades!D:D, "")&lt;8, _xlfn.XLOOKUP(C21, Grades!C:C, Grades!D:D, "")="-"),
        IF(B21="M","Nije položio","Nije položila"),
        IF(B21="M","Položio","Položila")
    )
)</f>
        <v>Položila</v>
      </c>
    </row>
    <row r="22" spans="1:5" x14ac:dyDescent="0.25">
      <c r="A22" s="1" t="s">
        <v>94</v>
      </c>
      <c r="B22" s="1" t="s">
        <v>113</v>
      </c>
      <c r="C22" s="1" t="s">
        <v>64</v>
      </c>
      <c r="D22" s="4" t="str">
        <f>IF(
    _xlfn.XLOOKUP(C22, Grades!C:C, Grades!D:D, "")="",
    IF(B22="M","Nije pristupio","Nije pristupila"),
    IF(
        OR(_xlfn.XLOOKUP(C22, Grades!C:C, Grades!D:D, "")&lt;8, _xlfn.XLOOKUP(C22, Grades!C:C, Grades!D:D, "")="-"),
        IF(B22="M","Nije položio","Nije položila"),
        IF(B22="M","Položio","Položila")
    )
)</f>
        <v>Položila</v>
      </c>
    </row>
    <row r="23" spans="1:5" x14ac:dyDescent="0.25">
      <c r="A23" s="1" t="s">
        <v>95</v>
      </c>
      <c r="B23" s="1" t="s">
        <v>113</v>
      </c>
      <c r="C23" s="1" t="s">
        <v>31</v>
      </c>
      <c r="D23" s="4" t="str">
        <f>IF(
    _xlfn.XLOOKUP(C23, Grades!C:C, Grades!D:D, "")="",
    IF(B23="M","Nije pristupio","Nije pristupila"),
    IF(
        OR(_xlfn.XLOOKUP(C23, Grades!C:C, Grades!D:D, "")&lt;8, _xlfn.XLOOKUP(C23, Grades!C:C, Grades!D:D, "")="-"),
        IF(B23="M","Nije položio","Nije položila"),
        IF(B23="M","Položio","Položila")
    )
)</f>
        <v>Položila</v>
      </c>
    </row>
    <row r="24" spans="1:5" x14ac:dyDescent="0.25">
      <c r="A24" s="1" t="s">
        <v>97</v>
      </c>
      <c r="B24" s="1" t="s">
        <v>113</v>
      </c>
      <c r="C24" s="1" t="s">
        <v>12</v>
      </c>
      <c r="D24" s="4" t="str">
        <f>IF(
    _xlfn.XLOOKUP(C24, Grades!C:C, Grades!D:D, "")="",
    IF(B24="M","Nije pristupio","Nije pristupila"),
    IF(
        OR(_xlfn.XLOOKUP(C24, Grades!C:C, Grades!D:D, "")&lt;8, _xlfn.XLOOKUP(C24, Grades!C:C, Grades!D:D, "")="-"),
        IF(B24="M","Nije položio","Nije položila"),
        IF(B24="M","Položio","Položila")
    )
)</f>
        <v>Položila</v>
      </c>
    </row>
    <row r="25" spans="1:5" x14ac:dyDescent="0.25">
      <c r="A25" s="1" t="s">
        <v>98</v>
      </c>
      <c r="B25" s="1" t="s">
        <v>113</v>
      </c>
      <c r="C25" s="1" t="s">
        <v>6</v>
      </c>
      <c r="D25" s="4" t="str">
        <f>IF(
    _xlfn.XLOOKUP(C25, Grades!C:C, Grades!D:D, "")="",
    IF(B25="M","Nije pristupio","Nije pristupila"),
    IF(
        OR(_xlfn.XLOOKUP(C25, Grades!C:C, Grades!D:D, "")&lt;8, _xlfn.XLOOKUP(C25, Grades!C:C, Grades!D:D, "")="-"),
        IF(B25="M","Nije položio","Nije položila"),
        IF(B25="M","Položio","Položila")
    )
)</f>
        <v>Položila</v>
      </c>
    </row>
    <row r="26" spans="1:5" x14ac:dyDescent="0.25">
      <c r="A26" s="1" t="s">
        <v>99</v>
      </c>
      <c r="B26" s="1" t="s">
        <v>113</v>
      </c>
      <c r="C26" s="1" t="s">
        <v>66</v>
      </c>
      <c r="D26" s="4" t="str">
        <f>IF(
    _xlfn.XLOOKUP(C26, Grades!C:C, Grades!D:D, "")="",
    IF(B26="M","Nije pristupio","Nije pristupila"),
    IF(
        OR(_xlfn.XLOOKUP(C26, Grades!C:C, Grades!D:D, "")&lt;8, _xlfn.XLOOKUP(C26, Grades!C:C, Grades!D:D, "")="-"),
        IF(B26="M","Nije položio","Nije položila"),
        IF(B26="M","Položio","Položila")
    )
)</f>
        <v>Položila</v>
      </c>
    </row>
    <row r="27" spans="1:5" x14ac:dyDescent="0.25">
      <c r="A27" s="1" t="s">
        <v>101</v>
      </c>
      <c r="B27" s="1" t="s">
        <v>113</v>
      </c>
      <c r="C27" s="1" t="s">
        <v>67</v>
      </c>
      <c r="D27" s="4" t="str">
        <f>IF(
    _xlfn.XLOOKUP(C27, Grades!C:C, Grades!D:D, "")="",
    IF(B27="M","Nije pristupio","Nije pristupila"),
    IF(
        OR(_xlfn.XLOOKUP(C27, Grades!C:C, Grades!D:D, "")&lt;8, _xlfn.XLOOKUP(C27, Grades!C:C, Grades!D:D, "")="-"),
        IF(B27="M","Nije položio","Nije položila"),
        IF(B27="M","Položio","Položila")
    )
)</f>
        <v>Položila</v>
      </c>
    </row>
    <row r="28" spans="1:5" x14ac:dyDescent="0.25">
      <c r="A28" s="1" t="s">
        <v>103</v>
      </c>
      <c r="B28" s="1" t="s">
        <v>113</v>
      </c>
      <c r="C28" s="1" t="s">
        <v>68</v>
      </c>
      <c r="D28" s="4" t="str">
        <f>IF(
    _xlfn.XLOOKUP(C28, Grades!C:C, Grades!D:D, "")="",
    IF(B28="M","Nije pristupio","Nije pristupila"),
    IF(
        OR(_xlfn.XLOOKUP(C28, Grades!C:C, Grades!D:D, "")&lt;8, _xlfn.XLOOKUP(C28, Grades!C:C, Grades!D:D, "")="-"),
        IF(B28="M","Nije položio","Nije položila"),
        IF(B28="M","Položio","Položila")
    )
)</f>
        <v>Položila</v>
      </c>
    </row>
    <row r="29" spans="1:5" x14ac:dyDescent="0.25">
      <c r="A29" s="1" t="s">
        <v>105</v>
      </c>
      <c r="B29" s="1" t="s">
        <v>113</v>
      </c>
      <c r="C29" s="1" t="s">
        <v>70</v>
      </c>
      <c r="D29" s="4" t="str">
        <f>IF(
    _xlfn.XLOOKUP(C29, Grades!C:C, Grades!D:D, "")="",
    IF(B29="M","Nije pristupio","Nije pristupila"),
    IF(
        OR(_xlfn.XLOOKUP(C29, Grades!C:C, Grades!D:D, "")&lt;8, _xlfn.XLOOKUP(C29, Grades!C:C, Grades!D:D, "")="-"),
        IF(B29="M","Nije položio","Nije položila"),
        IF(B29="M","Položio","Položila")
    )
)</f>
        <v>Položila</v>
      </c>
    </row>
    <row r="30" spans="1:5" x14ac:dyDescent="0.25">
      <c r="A30" s="1" t="s">
        <v>106</v>
      </c>
      <c r="B30" s="1" t="s">
        <v>113</v>
      </c>
      <c r="C30" s="1" t="s">
        <v>15</v>
      </c>
      <c r="D30" s="4" t="str">
        <f>IF(
    _xlfn.XLOOKUP(C30, Grades!C:C, Grades!D:D, "")="",
    IF(B30="M","Nije pristupio","Nije pristupila"),
    IF(
        OR(_xlfn.XLOOKUP(C30, Grades!C:C, Grades!D:D, "")&lt;8, _xlfn.XLOOKUP(C30, Grades!C:C, Grades!D:D, "")="-"),
        IF(B30="M","Nije položio","Nije položila"),
        IF(B30="M","Položio","Položila")
    )
)</f>
        <v>Položila</v>
      </c>
    </row>
    <row r="31" spans="1:5" x14ac:dyDescent="0.25">
      <c r="A31" s="1" t="s">
        <v>107</v>
      </c>
      <c r="B31" s="1" t="s">
        <v>113</v>
      </c>
      <c r="C31" s="1" t="s">
        <v>9</v>
      </c>
      <c r="D31" s="4" t="str">
        <f>IF(
    _xlfn.XLOOKUP(C31, Grades!C:C, Grades!D:D, "")="",
    IF(B31="M","Nije pristupio","Nije pristupila"),
    IF(
        OR(_xlfn.XLOOKUP(C31, Grades!C:C, Grades!D:D, "")&lt;8, _xlfn.XLOOKUP(C31, Grades!C:C, Grades!D:D, "")="-"),
        IF(B31="M","Nije položio","Nije položila"),
        IF(B31="M","Položio","Položila")
    )
)</f>
        <v>Položila</v>
      </c>
    </row>
    <row r="32" spans="1:5" x14ac:dyDescent="0.25">
      <c r="A32" s="1" t="s">
        <v>75</v>
      </c>
      <c r="B32" s="1" t="s">
        <v>114</v>
      </c>
      <c r="C32" s="1" t="s">
        <v>54</v>
      </c>
      <c r="D32" s="4" t="str">
        <f>IF(
    _xlfn.XLOOKUP(C32, Grades!C:C, Grades!D:D, "")="",
    IF(B32="M","Nije pristupio","Nije pristupila"),
    IF(
        OR(_xlfn.XLOOKUP(C32, Grades!C:C, Grades!D:D, "")&lt;8, _xlfn.XLOOKUP(C32, Grades!C:C, Grades!D:D, "")="-"),
        IF(B32="M","Nije položio","Nije položila"),
        IF(B32="M","Položio","Položila")
    )
)</f>
        <v>Položio</v>
      </c>
    </row>
    <row r="33" spans="1:4" x14ac:dyDescent="0.25">
      <c r="A33" s="1" t="s">
        <v>77</v>
      </c>
      <c r="B33" s="1" t="s">
        <v>114</v>
      </c>
      <c r="C33" s="1" t="s">
        <v>34</v>
      </c>
      <c r="D33" s="4" t="str">
        <f>IF(
    _xlfn.XLOOKUP(C33, Grades!C:C, Grades!D:D, "")="",
    IF(B33="M","Nije pristupio","Nije pristupila"),
    IF(
        OR(_xlfn.XLOOKUP(C33, Grades!C:C, Grades!D:D, "")&lt;8, _xlfn.XLOOKUP(C33, Grades!C:C, Grades!D:D, "")="-"),
        IF(B33="M","Nije položio","Nije položila"),
        IF(B33="M","Položio","Položila")
    )
)</f>
        <v>Položio</v>
      </c>
    </row>
    <row r="34" spans="1:4" x14ac:dyDescent="0.25">
      <c r="A34" s="1" t="s">
        <v>79</v>
      </c>
      <c r="B34" s="1" t="s">
        <v>114</v>
      </c>
      <c r="C34" s="3" t="s">
        <v>18</v>
      </c>
      <c r="D34" s="4" t="str">
        <f>IF(
    _xlfn.XLOOKUP(C34, Grades!C:C, Grades!D:D, "")="",
    IF(B34="M","Nije pristupio","Nije pristupila"),
    IF(
        OR(_xlfn.XLOOKUP(C34, Grades!C:C, Grades!D:D, "")&lt;8, _xlfn.XLOOKUP(C34, Grades!C:C, Grades!D:D, "")="-"),
        IF(B34="M","Nije položio","Nije položila"),
        IF(B34="M","Položio","Položila")
    )
)</f>
        <v>Položio</v>
      </c>
    </row>
    <row r="35" spans="1:4" x14ac:dyDescent="0.25">
      <c r="A35" s="1" t="s">
        <v>84</v>
      </c>
      <c r="B35" s="1" t="s">
        <v>114</v>
      </c>
      <c r="C35" s="1" t="s">
        <v>28</v>
      </c>
      <c r="D35" s="4" t="str">
        <f>IF(
    _xlfn.XLOOKUP(C35, Grades!C:C, Grades!D:D, "")="",
    IF(B35="M","Nije pristupio","Nije pristupila"),
    IF(
        OR(_xlfn.XLOOKUP(C35, Grades!C:C, Grades!D:D, "")&lt;8, _xlfn.XLOOKUP(C35, Grades!C:C, Grades!D:D, "")="-"),
        IF(B35="M","Nije položio","Nije položila"),
        IF(B35="M","Položio","Položila")
    )
)</f>
        <v>Položio</v>
      </c>
    </row>
    <row r="36" spans="1:4" x14ac:dyDescent="0.25">
      <c r="A36" s="1" t="s">
        <v>100</v>
      </c>
      <c r="B36" s="1" t="s">
        <v>114</v>
      </c>
      <c r="C36" s="1" t="s">
        <v>49</v>
      </c>
      <c r="D36" s="4" t="str">
        <f>IF(
    _xlfn.XLOOKUP(C36, Grades!C:C, Grades!D:D, "")="",
    IF(B36="M","Nije pristupio","Nije pristupila"),
    IF(
        OR(_xlfn.XLOOKUP(C36, Grades!C:C, Grades!D:D, "")&lt;8, _xlfn.XLOOKUP(C36, Grades!C:C, Grades!D:D, "")="-"),
        IF(B36="M","Nije položio","Nije položila"),
        IF(B36="M","Položio","Položila")
    )
)</f>
        <v>Položio</v>
      </c>
    </row>
    <row r="37" spans="1:4" x14ac:dyDescent="0.25">
      <c r="A37" s="1" t="s">
        <v>102</v>
      </c>
      <c r="B37" s="1" t="s">
        <v>114</v>
      </c>
      <c r="C37" s="1" t="s">
        <v>40</v>
      </c>
      <c r="D37" s="4" t="str">
        <f>IF(
    _xlfn.XLOOKUP(C37, Grades!C:C, Grades!D:D, "")="",
    IF(B37="M","Nije pristupio","Nije pristupila"),
    IF(
        OR(_xlfn.XLOOKUP(C37, Grades!C:C, Grades!D:D, "")&lt;8, _xlfn.XLOOKUP(C37, Grades!C:C, Grades!D:D, "")="-"),
        IF(B37="M","Nije položio","Nije položila"),
        IF(B37="M","Položio","Položila")
    )
)</f>
        <v>Položio</v>
      </c>
    </row>
    <row r="38" spans="1:4" x14ac:dyDescent="0.25">
      <c r="A38" s="1" t="s">
        <v>108</v>
      </c>
      <c r="B38" s="1" t="s">
        <v>114</v>
      </c>
      <c r="C38" s="1" t="s">
        <v>71</v>
      </c>
      <c r="D38" s="4" t="str">
        <f>IF(
    _xlfn.XLOOKUP(C38, Grades!C:C, Grades!D:D, "")="",
    IF(B38="M","Nije pristupio","Nije pristupila"),
    IF(
        OR(_xlfn.XLOOKUP(C38, Grades!C:C, Grades!D:D, "")&lt;8, _xlfn.XLOOKUP(C38, Grades!C:C, Grades!D:D, "")="-"),
        IF(B38="M","Nije položio","Nije položila"),
        IF(B38="M","Položio","Položila")
    )
)</f>
        <v>Položio</v>
      </c>
    </row>
    <row r="42" spans="1:4" x14ac:dyDescent="0.25">
      <c r="C42" s="1" t="s">
        <v>116</v>
      </c>
      <c r="D42">
        <f>COUNTIF(D2:D38,"Položio")+COUNTIF(D2:D38,"Položila")</f>
        <v>36</v>
      </c>
    </row>
    <row r="43" spans="1:4" x14ac:dyDescent="0.25">
      <c r="C43" s="1" t="s">
        <v>117</v>
      </c>
      <c r="D43">
        <f>COUNTIF(D2:D38,"Nije položio")+COUNTIF(D2:D38,"Nije položila")</f>
        <v>0</v>
      </c>
    </row>
    <row r="44" spans="1:4" x14ac:dyDescent="0.25">
      <c r="C44" s="1" t="s">
        <v>118</v>
      </c>
      <c r="D44">
        <f>COUNTIF(D2:D38,"Nije pristupio")+COUNTIF(D2:D38,"Nije pristupila")</f>
        <v>1</v>
      </c>
    </row>
  </sheetData>
  <sortState xmlns:xlrd2="http://schemas.microsoft.com/office/spreadsheetml/2017/richdata2" ref="A2:D38">
    <sortCondition ref="D2:D38"/>
  </sortState>
  <hyperlinks>
    <hyperlink ref="C34" r:id="rId1" xr:uid="{08256546-7482-7D47-895B-CF6497AE625C}"/>
    <hyperlink ref="C6" r:id="rId2" xr:uid="{D03D0E14-6AA9-6441-AE0B-F13DA4FC37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AEDB-AA03-914A-BC43-FDE2C16654DC}">
  <dimension ref="A1:F36"/>
  <sheetViews>
    <sheetView zoomScale="130" zoomScaleNormal="130" workbookViewId="0">
      <selection sqref="A1:D36"/>
    </sheetView>
  </sheetViews>
  <sheetFormatPr baseColWidth="10" defaultRowHeight="17" x14ac:dyDescent="0.25"/>
  <cols>
    <col min="1" max="2" width="10.83203125" style="6"/>
    <col min="3" max="3" width="14.83203125" style="6" bestFit="1" customWidth="1"/>
    <col min="4" max="4" width="11" style="6" bestFit="1" customWidth="1"/>
    <col min="5" max="16384" width="10.83203125" style="6"/>
  </cols>
  <sheetData>
    <row r="1" spans="1:6" x14ac:dyDescent="0.25">
      <c r="A1" s="1" t="s">
        <v>4</v>
      </c>
      <c r="B1" s="1" t="s">
        <v>5</v>
      </c>
      <c r="C1" s="1" t="s">
        <v>6</v>
      </c>
      <c r="D1" s="1">
        <v>9</v>
      </c>
      <c r="E1" s="1">
        <v>9</v>
      </c>
    </row>
    <row r="2" spans="1:6" x14ac:dyDescent="0.25">
      <c r="A2" s="1" t="s">
        <v>169</v>
      </c>
      <c r="B2" s="1" t="s">
        <v>170</v>
      </c>
      <c r="C2" s="1" t="s">
        <v>56</v>
      </c>
      <c r="D2" s="1">
        <v>10</v>
      </c>
      <c r="E2" s="1">
        <v>10</v>
      </c>
    </row>
    <row r="3" spans="1:6" x14ac:dyDescent="0.25">
      <c r="A3" s="1" t="s">
        <v>171</v>
      </c>
      <c r="B3" s="1" t="s">
        <v>172</v>
      </c>
      <c r="C3" s="1" t="s">
        <v>65</v>
      </c>
      <c r="D3" s="1">
        <v>9</v>
      </c>
      <c r="E3" s="1">
        <v>9</v>
      </c>
    </row>
    <row r="4" spans="1:6" x14ac:dyDescent="0.25">
      <c r="A4" s="1" t="s">
        <v>137</v>
      </c>
      <c r="B4" s="1" t="s">
        <v>138</v>
      </c>
      <c r="C4" s="1" t="s">
        <v>71</v>
      </c>
      <c r="D4" s="1">
        <v>8.42</v>
      </c>
      <c r="E4" s="1">
        <v>8.42</v>
      </c>
    </row>
    <row r="5" spans="1:6" x14ac:dyDescent="0.25">
      <c r="A5" s="1" t="s">
        <v>121</v>
      </c>
      <c r="B5" s="1" t="s">
        <v>122</v>
      </c>
      <c r="C5" s="1" t="s">
        <v>70</v>
      </c>
      <c r="D5" s="1">
        <v>8.17</v>
      </c>
      <c r="E5" s="1">
        <v>8.17</v>
      </c>
    </row>
    <row r="6" spans="1:6" x14ac:dyDescent="0.25">
      <c r="A6" s="1" t="s">
        <v>157</v>
      </c>
      <c r="B6" s="1" t="s">
        <v>158</v>
      </c>
      <c r="C6" s="1" t="s">
        <v>58</v>
      </c>
      <c r="D6" s="1">
        <v>8.33</v>
      </c>
      <c r="E6" s="1">
        <v>8.33</v>
      </c>
    </row>
    <row r="7" spans="1:6" x14ac:dyDescent="0.25">
      <c r="A7" s="1" t="s">
        <v>159</v>
      </c>
      <c r="B7" s="1" t="s">
        <v>160</v>
      </c>
      <c r="C7" s="1" t="s">
        <v>161</v>
      </c>
      <c r="D7" s="1">
        <v>0</v>
      </c>
      <c r="E7" s="1">
        <v>0</v>
      </c>
    </row>
    <row r="8" spans="1:6" x14ac:dyDescent="0.25">
      <c r="A8" s="1" t="s">
        <v>7</v>
      </c>
      <c r="B8" s="1" t="s">
        <v>8</v>
      </c>
      <c r="C8" s="1" t="s">
        <v>9</v>
      </c>
      <c r="D8" s="1">
        <v>9.08</v>
      </c>
      <c r="E8" s="1">
        <v>9.08</v>
      </c>
    </row>
    <row r="9" spans="1:6" x14ac:dyDescent="0.25">
      <c r="A9" s="1" t="s">
        <v>10</v>
      </c>
      <c r="B9" s="1" t="s">
        <v>11</v>
      </c>
      <c r="C9" s="1" t="s">
        <v>12</v>
      </c>
      <c r="D9" s="1">
        <v>10</v>
      </c>
      <c r="E9" s="1">
        <v>10</v>
      </c>
    </row>
    <row r="10" spans="1:6" x14ac:dyDescent="0.25">
      <c r="A10" s="1" t="s">
        <v>13</v>
      </c>
      <c r="B10" s="1" t="s">
        <v>14</v>
      </c>
      <c r="C10" s="1" t="s">
        <v>15</v>
      </c>
      <c r="D10" s="1">
        <v>8</v>
      </c>
      <c r="E10" s="1">
        <v>8</v>
      </c>
    </row>
    <row r="11" spans="1:6" x14ac:dyDescent="0.25">
      <c r="A11" s="1" t="s">
        <v>124</v>
      </c>
      <c r="B11" s="1" t="s">
        <v>125</v>
      </c>
      <c r="C11" s="1" t="s">
        <v>57</v>
      </c>
      <c r="D11" s="1">
        <v>9.67</v>
      </c>
      <c r="E11" s="1">
        <v>9.67</v>
      </c>
    </row>
    <row r="12" spans="1:6" x14ac:dyDescent="0.25">
      <c r="A12" s="1" t="s">
        <v>16</v>
      </c>
      <c r="B12" s="1" t="s">
        <v>17</v>
      </c>
      <c r="C12" s="1" t="s">
        <v>18</v>
      </c>
      <c r="D12" s="1">
        <v>8.33</v>
      </c>
      <c r="E12" s="1">
        <v>8.33</v>
      </c>
    </row>
    <row r="13" spans="1:6" x14ac:dyDescent="0.25">
      <c r="A13" s="1" t="s">
        <v>19</v>
      </c>
      <c r="B13" s="1" t="s">
        <v>20</v>
      </c>
      <c r="C13" s="1" t="s">
        <v>21</v>
      </c>
      <c r="D13" s="1">
        <v>9</v>
      </c>
      <c r="E13" s="1">
        <v>9</v>
      </c>
    </row>
    <row r="14" spans="1:6" x14ac:dyDescent="0.25">
      <c r="A14" s="1" t="s">
        <v>126</v>
      </c>
      <c r="B14" s="1" t="s">
        <v>127</v>
      </c>
      <c r="C14" s="1" t="s">
        <v>66</v>
      </c>
      <c r="D14" s="1">
        <v>9</v>
      </c>
      <c r="E14" s="1">
        <v>9</v>
      </c>
    </row>
    <row r="15" spans="1:6" x14ac:dyDescent="0.25">
      <c r="A15" s="1" t="s">
        <v>162</v>
      </c>
      <c r="B15" s="1" t="s">
        <v>163</v>
      </c>
      <c r="C15" s="1" t="s">
        <v>53</v>
      </c>
      <c r="D15" s="1">
        <v>8.5</v>
      </c>
      <c r="E15" s="1">
        <v>8.5</v>
      </c>
    </row>
    <row r="16" spans="1:6" x14ac:dyDescent="0.25">
      <c r="A16" s="1" t="s">
        <v>29</v>
      </c>
      <c r="B16" s="1" t="s">
        <v>128</v>
      </c>
      <c r="C16" s="1" t="s">
        <v>64</v>
      </c>
      <c r="D16" s="1">
        <v>9</v>
      </c>
      <c r="E16" s="1">
        <v>9</v>
      </c>
      <c r="F16"/>
    </row>
    <row r="17" spans="1:6" x14ac:dyDescent="0.25">
      <c r="A17" s="1" t="s">
        <v>164</v>
      </c>
      <c r="B17" s="1" t="s">
        <v>165</v>
      </c>
      <c r="C17" s="1" t="s">
        <v>55</v>
      </c>
      <c r="D17" s="1">
        <v>8.75</v>
      </c>
      <c r="E17" s="1">
        <v>8.75</v>
      </c>
    </row>
    <row r="18" spans="1:6" x14ac:dyDescent="0.25">
      <c r="A18" s="1" t="s">
        <v>129</v>
      </c>
      <c r="B18" s="1" t="s">
        <v>130</v>
      </c>
      <c r="C18" s="1" t="s">
        <v>22</v>
      </c>
      <c r="D18" s="1">
        <v>8.33</v>
      </c>
      <c r="E18" s="1">
        <v>8.33</v>
      </c>
      <c r="F18"/>
    </row>
    <row r="19" spans="1:6" x14ac:dyDescent="0.25">
      <c r="A19" s="1" t="s">
        <v>23</v>
      </c>
      <c r="B19" s="1" t="s">
        <v>24</v>
      </c>
      <c r="C19" s="1" t="s">
        <v>25</v>
      </c>
      <c r="D19" s="1">
        <v>9.67</v>
      </c>
      <c r="E19" s="1">
        <v>9.67</v>
      </c>
    </row>
    <row r="20" spans="1:6" x14ac:dyDescent="0.25">
      <c r="A20" s="1" t="s">
        <v>50</v>
      </c>
      <c r="B20" s="1" t="s">
        <v>166</v>
      </c>
      <c r="C20" s="1" t="s">
        <v>63</v>
      </c>
      <c r="D20" s="1">
        <v>10</v>
      </c>
      <c r="E20" s="1">
        <v>10</v>
      </c>
    </row>
    <row r="21" spans="1:6" x14ac:dyDescent="0.25">
      <c r="A21" s="1" t="s">
        <v>26</v>
      </c>
      <c r="B21" s="1" t="s">
        <v>27</v>
      </c>
      <c r="C21" s="1" t="s">
        <v>28</v>
      </c>
      <c r="D21" s="1">
        <v>8</v>
      </c>
      <c r="E21" s="1">
        <v>8</v>
      </c>
    </row>
    <row r="22" spans="1:6" x14ac:dyDescent="0.25">
      <c r="A22" s="1" t="s">
        <v>29</v>
      </c>
      <c r="B22" s="1" t="s">
        <v>30</v>
      </c>
      <c r="C22" s="1" t="s">
        <v>31</v>
      </c>
      <c r="D22" s="1">
        <v>10</v>
      </c>
      <c r="E22" s="1">
        <v>10</v>
      </c>
    </row>
    <row r="23" spans="1:6" x14ac:dyDescent="0.25">
      <c r="A23" s="1" t="s">
        <v>139</v>
      </c>
      <c r="B23" s="1" t="s">
        <v>140</v>
      </c>
      <c r="C23" s="1" t="s">
        <v>54</v>
      </c>
      <c r="D23" s="1">
        <v>8.75</v>
      </c>
      <c r="E23" s="1">
        <v>8.75</v>
      </c>
    </row>
    <row r="24" spans="1:6" x14ac:dyDescent="0.25">
      <c r="A24" s="1" t="s">
        <v>173</v>
      </c>
      <c r="B24" s="1" t="s">
        <v>174</v>
      </c>
      <c r="C24" s="1" t="s">
        <v>59</v>
      </c>
      <c r="D24" s="1">
        <v>9</v>
      </c>
      <c r="E24" s="1">
        <v>9</v>
      </c>
    </row>
    <row r="25" spans="1:6" x14ac:dyDescent="0.25">
      <c r="A25" s="1" t="s">
        <v>32</v>
      </c>
      <c r="B25" s="1" t="s">
        <v>33</v>
      </c>
      <c r="C25" s="1" t="s">
        <v>34</v>
      </c>
      <c r="D25" s="1">
        <v>8</v>
      </c>
      <c r="E25" s="1">
        <v>8</v>
      </c>
    </row>
    <row r="26" spans="1:6" x14ac:dyDescent="0.25">
      <c r="A26" s="1" t="s">
        <v>35</v>
      </c>
      <c r="B26" s="1" t="s">
        <v>36</v>
      </c>
      <c r="C26" s="1" t="s">
        <v>37</v>
      </c>
      <c r="D26" s="1">
        <v>9.75</v>
      </c>
      <c r="E26" s="1">
        <v>9.75</v>
      </c>
    </row>
    <row r="27" spans="1:6" x14ac:dyDescent="0.25">
      <c r="A27" s="1" t="s">
        <v>265</v>
      </c>
      <c r="B27" s="1" t="s">
        <v>266</v>
      </c>
      <c r="C27" s="1" t="s">
        <v>69</v>
      </c>
      <c r="D27" s="1">
        <v>8.67</v>
      </c>
      <c r="E27" s="1">
        <v>8.67</v>
      </c>
    </row>
    <row r="28" spans="1:6" x14ac:dyDescent="0.25">
      <c r="A28" s="1" t="s">
        <v>132</v>
      </c>
      <c r="B28" s="1" t="s">
        <v>133</v>
      </c>
      <c r="C28" s="1" t="s">
        <v>68</v>
      </c>
      <c r="D28" s="1">
        <v>10</v>
      </c>
      <c r="E28" s="1">
        <v>10</v>
      </c>
    </row>
    <row r="29" spans="1:6" x14ac:dyDescent="0.25">
      <c r="A29" s="1" t="s">
        <v>38</v>
      </c>
      <c r="B29" s="1" t="s">
        <v>39</v>
      </c>
      <c r="C29" s="1" t="s">
        <v>40</v>
      </c>
      <c r="D29" s="1">
        <v>9</v>
      </c>
      <c r="E29" s="1">
        <v>9</v>
      </c>
    </row>
    <row r="30" spans="1:6" x14ac:dyDescent="0.25">
      <c r="A30" s="1" t="s">
        <v>134</v>
      </c>
      <c r="B30" s="1" t="s">
        <v>135</v>
      </c>
      <c r="C30" s="1" t="s">
        <v>62</v>
      </c>
      <c r="D30" s="1">
        <v>8.33</v>
      </c>
      <c r="E30" s="1">
        <v>8.33</v>
      </c>
    </row>
    <row r="31" spans="1:6" x14ac:dyDescent="0.25">
      <c r="A31" s="1" t="s">
        <v>41</v>
      </c>
      <c r="B31" s="1" t="s">
        <v>42</v>
      </c>
      <c r="C31" s="1" t="s">
        <v>43</v>
      </c>
      <c r="D31" s="1">
        <v>9.75</v>
      </c>
      <c r="E31" s="1">
        <v>9.75</v>
      </c>
    </row>
    <row r="32" spans="1:6" x14ac:dyDescent="0.25">
      <c r="A32" s="1" t="s">
        <v>44</v>
      </c>
      <c r="B32" s="1" t="s">
        <v>45</v>
      </c>
      <c r="C32" s="1" t="s">
        <v>46</v>
      </c>
      <c r="D32" s="1">
        <v>9.33</v>
      </c>
      <c r="E32" s="1">
        <v>9.33</v>
      </c>
    </row>
    <row r="33" spans="1:5" x14ac:dyDescent="0.25">
      <c r="A33" s="1" t="s">
        <v>47</v>
      </c>
      <c r="B33" s="1" t="s">
        <v>48</v>
      </c>
      <c r="C33" s="1" t="s">
        <v>49</v>
      </c>
      <c r="D33" s="1">
        <v>9.5</v>
      </c>
      <c r="E33" s="1">
        <v>9.5</v>
      </c>
    </row>
    <row r="34" spans="1:5" x14ac:dyDescent="0.25">
      <c r="A34" s="1" t="s">
        <v>50</v>
      </c>
      <c r="B34" s="1" t="s">
        <v>51</v>
      </c>
      <c r="C34" s="1" t="s">
        <v>52</v>
      </c>
      <c r="D34" s="1">
        <v>9</v>
      </c>
      <c r="E34" s="1">
        <v>9</v>
      </c>
    </row>
    <row r="35" spans="1:5" x14ac:dyDescent="0.25">
      <c r="A35" s="1" t="s">
        <v>119</v>
      </c>
      <c r="B35" s="1" t="s">
        <v>120</v>
      </c>
      <c r="C35" s="1" t="s">
        <v>67</v>
      </c>
      <c r="D35" s="1">
        <v>9</v>
      </c>
      <c r="E35" s="1">
        <v>9</v>
      </c>
    </row>
    <row r="36" spans="1:5" x14ac:dyDescent="0.25">
      <c r="A36" s="1" t="s">
        <v>167</v>
      </c>
      <c r="B36" s="1" t="s">
        <v>168</v>
      </c>
      <c r="C36" s="1" t="s">
        <v>60</v>
      </c>
      <c r="D36" s="1">
        <v>8</v>
      </c>
      <c r="E36" s="1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3509-07C6-C647-ADD1-903639AB34FB}">
  <dimension ref="A1:O29"/>
  <sheetViews>
    <sheetView workbookViewId="0">
      <selection activeCell="A2" sqref="A2:D29"/>
    </sheetView>
  </sheetViews>
  <sheetFormatPr baseColWidth="10" defaultRowHeight="17" x14ac:dyDescent="0.25"/>
  <cols>
    <col min="1" max="1" width="7.1640625" bestFit="1" customWidth="1"/>
    <col min="2" max="2" width="8.5" bestFit="1" customWidth="1"/>
    <col min="3" max="3" width="23.83203125" bestFit="1" customWidth="1"/>
    <col min="4" max="4" width="4.6640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K1" s="1" t="s">
        <v>175</v>
      </c>
      <c r="L1" s="1" t="s">
        <v>176</v>
      </c>
      <c r="M1" s="1" t="s">
        <v>177</v>
      </c>
      <c r="N1" s="1">
        <v>9.67</v>
      </c>
      <c r="O1" s="1" t="s">
        <v>131</v>
      </c>
    </row>
    <row r="2" spans="1:15" x14ac:dyDescent="0.25">
      <c r="A2" s="1" t="s">
        <v>175</v>
      </c>
      <c r="B2" s="1" t="s">
        <v>176</v>
      </c>
      <c r="C2" s="1" t="s">
        <v>177</v>
      </c>
      <c r="D2" s="1">
        <v>9.67</v>
      </c>
      <c r="F2">
        <f t="shared" ref="F2:F11" si="0">IF(D2&gt;8,1,0)</f>
        <v>1</v>
      </c>
      <c r="K2" s="1" t="s">
        <v>178</v>
      </c>
      <c r="L2" s="1" t="s">
        <v>179</v>
      </c>
      <c r="M2" s="1" t="s">
        <v>180</v>
      </c>
      <c r="N2" s="1">
        <v>9</v>
      </c>
      <c r="O2" s="1">
        <v>9</v>
      </c>
    </row>
    <row r="3" spans="1:15" x14ac:dyDescent="0.25">
      <c r="A3" s="1" t="s">
        <v>284</v>
      </c>
      <c r="B3" s="1" t="s">
        <v>285</v>
      </c>
      <c r="C3" s="1" t="s">
        <v>211</v>
      </c>
      <c r="D3" s="1">
        <v>8.3000000000000007</v>
      </c>
      <c r="F3">
        <f t="shared" si="0"/>
        <v>1</v>
      </c>
      <c r="K3" s="1" t="s">
        <v>181</v>
      </c>
      <c r="L3" s="1" t="s">
        <v>182</v>
      </c>
      <c r="M3" s="1" t="s">
        <v>183</v>
      </c>
      <c r="N3" s="1" t="s">
        <v>184</v>
      </c>
      <c r="O3" s="1" t="s">
        <v>184</v>
      </c>
    </row>
    <row r="4" spans="1:15" x14ac:dyDescent="0.25">
      <c r="A4" s="1" t="s">
        <v>267</v>
      </c>
      <c r="B4" s="1" t="s">
        <v>268</v>
      </c>
      <c r="C4" s="1" t="s">
        <v>150</v>
      </c>
      <c r="D4" s="1">
        <v>9.02</v>
      </c>
      <c r="F4">
        <f t="shared" si="0"/>
        <v>1</v>
      </c>
      <c r="K4" s="1" t="s">
        <v>185</v>
      </c>
      <c r="L4" s="1" t="s">
        <v>186</v>
      </c>
      <c r="M4" s="1" t="s">
        <v>187</v>
      </c>
      <c r="N4" s="1">
        <v>9.8000000000000007</v>
      </c>
      <c r="O4" s="1" t="s">
        <v>188</v>
      </c>
    </row>
    <row r="5" spans="1:15" x14ac:dyDescent="0.25">
      <c r="A5" s="1" t="s">
        <v>265</v>
      </c>
      <c r="B5" s="1" t="s">
        <v>295</v>
      </c>
      <c r="C5" s="1" t="s">
        <v>216</v>
      </c>
      <c r="D5" s="1">
        <v>9</v>
      </c>
      <c r="F5">
        <f t="shared" si="0"/>
        <v>1</v>
      </c>
      <c r="K5" s="1" t="s">
        <v>261</v>
      </c>
      <c r="L5" s="1" t="s">
        <v>262</v>
      </c>
      <c r="M5" s="1" t="s">
        <v>263</v>
      </c>
      <c r="N5" s="1">
        <v>8.17</v>
      </c>
      <c r="O5" s="1" t="s">
        <v>123</v>
      </c>
    </row>
    <row r="6" spans="1:15" x14ac:dyDescent="0.25">
      <c r="A6" s="1" t="s">
        <v>178</v>
      </c>
      <c r="B6" s="1" t="s">
        <v>179</v>
      </c>
      <c r="C6" s="1" t="s">
        <v>180</v>
      </c>
      <c r="D6" s="1">
        <v>9</v>
      </c>
      <c r="F6">
        <f t="shared" si="0"/>
        <v>1</v>
      </c>
      <c r="K6" s="1" t="s">
        <v>189</v>
      </c>
      <c r="L6" s="1" t="s">
        <v>190</v>
      </c>
      <c r="M6" s="1" t="s">
        <v>191</v>
      </c>
      <c r="N6" s="1">
        <v>8.75</v>
      </c>
      <c r="O6" s="1" t="s">
        <v>141</v>
      </c>
    </row>
    <row r="7" spans="1:15" x14ac:dyDescent="0.25">
      <c r="A7" s="1" t="s">
        <v>273</v>
      </c>
      <c r="B7" s="1" t="s">
        <v>274</v>
      </c>
      <c r="C7" s="1" t="s">
        <v>240</v>
      </c>
      <c r="D7" s="1">
        <v>9.5</v>
      </c>
      <c r="F7">
        <f t="shared" si="0"/>
        <v>1</v>
      </c>
      <c r="K7" s="1" t="s">
        <v>192</v>
      </c>
      <c r="L7" s="1" t="s">
        <v>264</v>
      </c>
      <c r="M7" s="1" t="s">
        <v>233</v>
      </c>
      <c r="N7" s="1">
        <v>9</v>
      </c>
      <c r="O7" s="1">
        <v>9</v>
      </c>
    </row>
    <row r="8" spans="1:15" x14ac:dyDescent="0.25">
      <c r="A8" s="1" t="s">
        <v>181</v>
      </c>
      <c r="B8" s="1" t="s">
        <v>182</v>
      </c>
      <c r="C8" s="1" t="s">
        <v>183</v>
      </c>
      <c r="D8" s="1">
        <v>10</v>
      </c>
      <c r="F8">
        <f t="shared" si="0"/>
        <v>1</v>
      </c>
      <c r="K8" s="1" t="s">
        <v>192</v>
      </c>
      <c r="L8" s="1" t="s">
        <v>193</v>
      </c>
      <c r="M8" s="1" t="s">
        <v>194</v>
      </c>
      <c r="N8" s="1" t="s">
        <v>184</v>
      </c>
      <c r="O8" s="1" t="s">
        <v>184</v>
      </c>
    </row>
    <row r="9" spans="1:15" x14ac:dyDescent="0.25">
      <c r="A9" s="1" t="s">
        <v>185</v>
      </c>
      <c r="B9" s="1" t="s">
        <v>186</v>
      </c>
      <c r="C9" s="1" t="s">
        <v>187</v>
      </c>
      <c r="D9" s="1">
        <v>9.8000000000000007</v>
      </c>
      <c r="F9">
        <f t="shared" si="0"/>
        <v>1</v>
      </c>
      <c r="K9" s="1" t="s">
        <v>26</v>
      </c>
      <c r="L9" s="1" t="s">
        <v>195</v>
      </c>
      <c r="M9" s="1" t="s">
        <v>196</v>
      </c>
      <c r="N9" s="1">
        <v>8</v>
      </c>
      <c r="O9" s="1">
        <v>8</v>
      </c>
    </row>
    <row r="10" spans="1:15" x14ac:dyDescent="0.25">
      <c r="A10" s="1" t="s">
        <v>261</v>
      </c>
      <c r="B10" s="1" t="s">
        <v>262</v>
      </c>
      <c r="C10" s="1" t="s">
        <v>263</v>
      </c>
      <c r="D10" s="1">
        <v>8.17</v>
      </c>
      <c r="F10">
        <f t="shared" si="0"/>
        <v>1</v>
      </c>
      <c r="K10" s="1" t="s">
        <v>197</v>
      </c>
      <c r="L10" s="1" t="s">
        <v>198</v>
      </c>
      <c r="M10" s="1" t="s">
        <v>199</v>
      </c>
      <c r="N10" s="1">
        <v>9.5</v>
      </c>
      <c r="O10" s="1" t="s">
        <v>142</v>
      </c>
    </row>
    <row r="11" spans="1:15" x14ac:dyDescent="0.25">
      <c r="A11" s="1" t="s">
        <v>26</v>
      </c>
      <c r="B11" s="1" t="s">
        <v>286</v>
      </c>
      <c r="C11" s="1" t="s">
        <v>230</v>
      </c>
      <c r="D11" s="1">
        <v>9</v>
      </c>
      <c r="F11">
        <f t="shared" si="0"/>
        <v>1</v>
      </c>
      <c r="K11" s="1" t="s">
        <v>200</v>
      </c>
      <c r="L11" s="1" t="s">
        <v>201</v>
      </c>
      <c r="M11" s="1" t="s">
        <v>202</v>
      </c>
      <c r="N11" s="1">
        <v>8.8000000000000007</v>
      </c>
      <c r="O11" s="1" t="s">
        <v>203</v>
      </c>
    </row>
    <row r="12" spans="1:15" x14ac:dyDescent="0.25">
      <c r="A12" s="1" t="s">
        <v>32</v>
      </c>
      <c r="B12" s="1" t="s">
        <v>287</v>
      </c>
      <c r="C12" s="1" t="s">
        <v>242</v>
      </c>
      <c r="D12" s="1">
        <v>10</v>
      </c>
      <c r="F12">
        <v>1</v>
      </c>
      <c r="K12" s="1" t="s">
        <v>204</v>
      </c>
      <c r="L12" s="1" t="s">
        <v>205</v>
      </c>
      <c r="M12" s="1" t="s">
        <v>206</v>
      </c>
      <c r="N12" s="1">
        <v>7.6</v>
      </c>
      <c r="O12" s="1" t="s">
        <v>207</v>
      </c>
    </row>
    <row r="13" spans="1:15" x14ac:dyDescent="0.25">
      <c r="A13" s="1" t="s">
        <v>275</v>
      </c>
      <c r="B13" s="1" t="s">
        <v>276</v>
      </c>
      <c r="C13" s="1" t="s">
        <v>212</v>
      </c>
      <c r="D13" s="1">
        <v>10</v>
      </c>
      <c r="F13">
        <v>1</v>
      </c>
    </row>
    <row r="14" spans="1:15" x14ac:dyDescent="0.25">
      <c r="A14" s="1" t="s">
        <v>189</v>
      </c>
      <c r="B14" s="1" t="s">
        <v>190</v>
      </c>
      <c r="C14" s="1" t="s">
        <v>191</v>
      </c>
      <c r="D14" s="1">
        <v>8.75</v>
      </c>
    </row>
    <row r="15" spans="1:15" x14ac:dyDescent="0.25">
      <c r="A15" s="1" t="s">
        <v>269</v>
      </c>
      <c r="B15" s="1" t="s">
        <v>270</v>
      </c>
      <c r="C15" s="1" t="s">
        <v>236</v>
      </c>
      <c r="D15" s="1">
        <v>9</v>
      </c>
    </row>
    <row r="16" spans="1:15" x14ac:dyDescent="0.25">
      <c r="A16" s="1" t="s">
        <v>296</v>
      </c>
      <c r="B16" s="1" t="s">
        <v>297</v>
      </c>
      <c r="C16" s="1" t="s">
        <v>151</v>
      </c>
      <c r="D16" s="1">
        <v>10</v>
      </c>
    </row>
    <row r="17" spans="1:4" x14ac:dyDescent="0.25">
      <c r="A17" s="1" t="s">
        <v>192</v>
      </c>
      <c r="B17" s="1" t="s">
        <v>264</v>
      </c>
      <c r="C17" s="1" t="s">
        <v>233</v>
      </c>
      <c r="D17" s="1">
        <v>9</v>
      </c>
    </row>
    <row r="18" spans="1:4" x14ac:dyDescent="0.25">
      <c r="A18" s="1" t="s">
        <v>277</v>
      </c>
      <c r="B18" s="1" t="s">
        <v>278</v>
      </c>
      <c r="C18" s="1" t="s">
        <v>215</v>
      </c>
      <c r="D18" s="1">
        <v>10</v>
      </c>
    </row>
    <row r="19" spans="1:4" x14ac:dyDescent="0.25">
      <c r="A19" s="1" t="s">
        <v>288</v>
      </c>
      <c r="B19" s="1" t="s">
        <v>289</v>
      </c>
      <c r="C19" s="1" t="s">
        <v>227</v>
      </c>
      <c r="D19" s="1">
        <v>9</v>
      </c>
    </row>
    <row r="20" spans="1:4" x14ac:dyDescent="0.25">
      <c r="A20" s="1" t="s">
        <v>271</v>
      </c>
      <c r="B20" s="1" t="s">
        <v>272</v>
      </c>
      <c r="C20" s="1" t="s">
        <v>238</v>
      </c>
      <c r="D20" s="1">
        <v>9.8000000000000007</v>
      </c>
    </row>
    <row r="21" spans="1:4" x14ac:dyDescent="0.25">
      <c r="A21" s="1" t="s">
        <v>192</v>
      </c>
      <c r="B21" s="1" t="s">
        <v>193</v>
      </c>
      <c r="C21" s="1" t="s">
        <v>194</v>
      </c>
      <c r="D21" s="1" t="s">
        <v>184</v>
      </c>
    </row>
    <row r="22" spans="1:4" x14ac:dyDescent="0.25">
      <c r="A22" s="1" t="s">
        <v>26</v>
      </c>
      <c r="B22" s="1" t="s">
        <v>195</v>
      </c>
      <c r="C22" s="1" t="s">
        <v>196</v>
      </c>
      <c r="D22" s="1">
        <v>8</v>
      </c>
    </row>
    <row r="23" spans="1:4" x14ac:dyDescent="0.25">
      <c r="A23" s="1" t="s">
        <v>279</v>
      </c>
      <c r="B23" s="1" t="s">
        <v>280</v>
      </c>
      <c r="C23" s="1" t="s">
        <v>217</v>
      </c>
      <c r="D23" s="1">
        <v>7.5</v>
      </c>
    </row>
    <row r="24" spans="1:4" x14ac:dyDescent="0.25">
      <c r="A24" s="1" t="s">
        <v>298</v>
      </c>
      <c r="B24" s="1" t="s">
        <v>299</v>
      </c>
      <c r="C24" s="1" t="s">
        <v>219</v>
      </c>
      <c r="D24" s="1">
        <v>8.5500000000000007</v>
      </c>
    </row>
    <row r="25" spans="1:4" x14ac:dyDescent="0.25">
      <c r="A25" s="1" t="s">
        <v>197</v>
      </c>
      <c r="B25" s="1" t="s">
        <v>198</v>
      </c>
      <c r="C25" s="1" t="s">
        <v>199</v>
      </c>
      <c r="D25" s="1">
        <v>9.5</v>
      </c>
    </row>
    <row r="26" spans="1:4" x14ac:dyDescent="0.25">
      <c r="A26" s="1" t="s">
        <v>200</v>
      </c>
      <c r="B26" s="1" t="s">
        <v>201</v>
      </c>
      <c r="C26" s="1" t="s">
        <v>202</v>
      </c>
      <c r="D26" s="1">
        <v>8.8000000000000007</v>
      </c>
    </row>
    <row r="27" spans="1:4" x14ac:dyDescent="0.25">
      <c r="A27" s="1" t="s">
        <v>204</v>
      </c>
      <c r="B27" s="1" t="s">
        <v>205</v>
      </c>
      <c r="C27" s="1" t="s">
        <v>206</v>
      </c>
      <c r="D27" s="1">
        <v>7.6</v>
      </c>
    </row>
    <row r="28" spans="1:4" x14ac:dyDescent="0.25">
      <c r="A28" s="1" t="s">
        <v>126</v>
      </c>
      <c r="B28" s="1" t="s">
        <v>281</v>
      </c>
      <c r="C28" s="1" t="s">
        <v>225</v>
      </c>
      <c r="D28" s="1">
        <v>10</v>
      </c>
    </row>
    <row r="29" spans="1:4" x14ac:dyDescent="0.25">
      <c r="A29" s="1" t="s">
        <v>290</v>
      </c>
      <c r="B29" s="1" t="s">
        <v>281</v>
      </c>
      <c r="C29" s="1" t="s">
        <v>214</v>
      </c>
      <c r="D29" s="1">
        <v>9.67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5B87-8CBD-CD4A-BBF5-5D8E062342D9}">
  <dimension ref="A1:L60"/>
  <sheetViews>
    <sheetView workbookViewId="0">
      <selection activeCell="M13" sqref="M13"/>
    </sheetView>
  </sheetViews>
  <sheetFormatPr baseColWidth="10" defaultRowHeight="17" x14ac:dyDescent="0.25"/>
  <cols>
    <col min="1" max="1" width="5" bestFit="1" customWidth="1"/>
    <col min="3" max="3" width="16.83203125" bestFit="1" customWidth="1"/>
    <col min="4" max="4" width="4.6640625" bestFit="1" customWidth="1"/>
    <col min="5" max="5" width="29.83203125" bestFit="1" customWidth="1"/>
    <col min="6" max="6" width="11.5" bestFit="1" customWidth="1"/>
    <col min="7" max="7" width="13.5" customWidth="1"/>
  </cols>
  <sheetData>
    <row r="1" spans="1:12" x14ac:dyDescent="0.25">
      <c r="A1" s="1" t="s">
        <v>259</v>
      </c>
      <c r="B1" s="2" t="s">
        <v>256</v>
      </c>
      <c r="C1" s="2" t="s">
        <v>111</v>
      </c>
      <c r="D1" s="2" t="s">
        <v>112</v>
      </c>
      <c r="E1" s="2" t="s">
        <v>257</v>
      </c>
      <c r="F1" s="2" t="s">
        <v>258</v>
      </c>
    </row>
    <row r="2" spans="1:12" x14ac:dyDescent="0.25">
      <c r="A2">
        <v>1</v>
      </c>
      <c r="B2" s="1" t="s">
        <v>210</v>
      </c>
      <c r="C2" s="1" t="s">
        <v>255</v>
      </c>
      <c r="D2" s="1" t="s">
        <v>113</v>
      </c>
      <c r="E2" s="3" t="s">
        <v>217</v>
      </c>
      <c r="F2">
        <v>1</v>
      </c>
      <c r="G2" s="4" t="str">
        <f>IF(
    _xlfn.XLOOKUP(E2, GradesP!C:C, GradesP!D:D, "")="",
    IF(D2="M","Nije pristupio","Nije pristupila"),
    IF(
        OR(_xlfn.XLOOKUP(E2, GradesP!C:C, GradesP!D:D, "")&lt;8, _xlfn.XLOOKUP(E2, GradesP!C:C, GradesP!D:D, "")="-"),
        IF(D2="M","Nije položio","Nije položila"),
        IF(D2="M","Položio","Položila")
    )
)</f>
        <v>Nije položila</v>
      </c>
      <c r="H2" s="1" t="s">
        <v>136</v>
      </c>
      <c r="I2" t="str">
        <f>CONCATENATE(E2,H2)</f>
        <v>ana.todoric@panpek.hr;</v>
      </c>
      <c r="L2" s="1" t="str">
        <f>CONCATENATE(I2,I3,I4,I5,I6,I7,I8,I9,I10,I11,I12,I13,I14,I15,I16,I17,I18,I19,I20,I21,I22,I23,I24)</f>
        <v>ana.todoric@panpek.hr;mario.scherr@panpek.hr;jako.vucko@panpek.hr;ana.glumpak@panpek.hr</v>
      </c>
    </row>
    <row r="3" spans="1:12" x14ac:dyDescent="0.25">
      <c r="A3">
        <v>2</v>
      </c>
      <c r="B3" s="1" t="s">
        <v>209</v>
      </c>
      <c r="C3" s="1" t="s">
        <v>220</v>
      </c>
      <c r="D3" s="1" t="s">
        <v>114</v>
      </c>
      <c r="E3" s="3" t="s">
        <v>194</v>
      </c>
      <c r="F3">
        <v>1</v>
      </c>
      <c r="G3" s="4" t="str">
        <f>IF(
    _xlfn.XLOOKUP(E3, GradesP!C:C, GradesP!D:D, "")="",
    IF(D3="M","Nije pristupio","Nije pristupila"),
    IF(
        OR(_xlfn.XLOOKUP(E3, GradesP!C:C, GradesP!D:D, "")&lt;8, _xlfn.XLOOKUP(E3, GradesP!C:C, GradesP!D:D, "")="-"),
        IF(D3="M","Nije položio","Nije položila"),
        IF(D3="M","Položio","Položila")
    )
)</f>
        <v>Nije položio</v>
      </c>
      <c r="H3" s="1" t="s">
        <v>136</v>
      </c>
      <c r="I3" t="str">
        <f t="shared" ref="I3:I8" si="0">CONCATENATE(E3,H3)</f>
        <v>mario.scherr@panpek.hr;</v>
      </c>
    </row>
    <row r="4" spans="1:12" x14ac:dyDescent="0.25">
      <c r="A4">
        <v>3</v>
      </c>
      <c r="B4" s="1" t="s">
        <v>208</v>
      </c>
      <c r="C4" s="1" t="s">
        <v>246</v>
      </c>
      <c r="D4" s="1" t="s">
        <v>114</v>
      </c>
      <c r="E4" s="3" t="s">
        <v>206</v>
      </c>
      <c r="F4">
        <v>1</v>
      </c>
      <c r="G4" s="4" t="str">
        <f>IF(
    _xlfn.XLOOKUP(E4, GradesP!C:C, GradesP!D:D, "")="",
    IF(D4="M","Nije pristupio","Nije pristupila"),
    IF(
        OR(_xlfn.XLOOKUP(E4, GradesP!C:C, GradesP!D:D, "")&lt;8, _xlfn.XLOOKUP(E4, GradesP!C:C, GradesP!D:D, "")="-"),
        IF(D4="M","Nije položio","Nije položila"),
        IF(D4="M","Položio","Položila")
    )
)</f>
        <v>Nije položio</v>
      </c>
      <c r="H4" s="1" t="s">
        <v>136</v>
      </c>
      <c r="I4" t="str">
        <f t="shared" si="0"/>
        <v>jako.vucko@panpek.hr;</v>
      </c>
    </row>
    <row r="5" spans="1:12" x14ac:dyDescent="0.25">
      <c r="A5">
        <v>4</v>
      </c>
      <c r="B5" s="1" t="s">
        <v>210</v>
      </c>
      <c r="C5" s="1" t="s">
        <v>228</v>
      </c>
      <c r="D5" s="1" t="s">
        <v>113</v>
      </c>
      <c r="E5" s="3" t="s">
        <v>213</v>
      </c>
      <c r="F5">
        <v>1</v>
      </c>
      <c r="G5" s="4" t="str">
        <f>IF(
    _xlfn.XLOOKUP(E5, GradesP!C:C, GradesP!D:D, "")="",
    IF(D5="M","Nije pristupio","Nije pristupila"),
    IF(
        OR(_xlfn.XLOOKUP(E5, GradesP!C:C, GradesP!D:D, "")&lt;8, _xlfn.XLOOKUP(E5, GradesP!C:C, GradesP!D:D, "")="-"),
        IF(D5="M","Nije položio","Nije položila"),
        IF(D5="M","Položio","Položila")
    )
)</f>
        <v>Nije pristupila</v>
      </c>
      <c r="H5" s="1"/>
      <c r="I5" t="str">
        <f t="shared" si="0"/>
        <v>ana.glumpak@panpek.hr</v>
      </c>
    </row>
    <row r="6" spans="1:12" x14ac:dyDescent="0.25">
      <c r="A6">
        <v>5</v>
      </c>
      <c r="B6" s="1" t="s">
        <v>210</v>
      </c>
      <c r="C6" s="1" t="s">
        <v>253</v>
      </c>
      <c r="D6" s="1" t="s">
        <v>113</v>
      </c>
      <c r="E6" s="3" t="s">
        <v>151</v>
      </c>
      <c r="F6">
        <v>1</v>
      </c>
      <c r="G6" s="4" t="str">
        <f>IF(
    _xlfn.XLOOKUP(E6, GradesP!C:C, GradesP!D:D, "")="",
    IF(D6="M","Nije pristupio","Nije pristupila"),
    IF(
        OR(_xlfn.XLOOKUP(E6, GradesP!C:C, GradesP!D:D, "")&lt;8, _xlfn.XLOOKUP(E6, GradesP!C:C, GradesP!D:D, "")="-"),
        IF(D6="M","Nije položio","Nije položila"),
        IF(D6="M","Položio","Položila")
    )
)</f>
        <v>Položila</v>
      </c>
      <c r="H6" s="1"/>
    </row>
    <row r="7" spans="1:12" x14ac:dyDescent="0.25">
      <c r="A7">
        <v>6</v>
      </c>
      <c r="B7" s="1" t="s">
        <v>210</v>
      </c>
      <c r="C7" s="1" t="s">
        <v>254</v>
      </c>
      <c r="D7" s="1" t="s">
        <v>113</v>
      </c>
      <c r="E7" s="3" t="s">
        <v>216</v>
      </c>
      <c r="F7">
        <v>1</v>
      </c>
      <c r="G7" s="4" t="str">
        <f>IF(
    _xlfn.XLOOKUP(E7, GradesP!C:C, GradesP!D:D, "")="",
    IF(D7="M","Nije pristupio","Nije pristupila"),
    IF(
        OR(_xlfn.XLOOKUP(E7, GradesP!C:C, GradesP!D:D, "")&lt;8, _xlfn.XLOOKUP(E7, GradesP!C:C, GradesP!D:D, "")="-"),
        IF(D7="M","Nije položio","Nije položila"),
        IF(D7="M","Položio","Položila")
    )
)</f>
        <v>Položila</v>
      </c>
      <c r="H7" s="1"/>
    </row>
    <row r="8" spans="1:12" x14ac:dyDescent="0.25">
      <c r="A8">
        <v>7</v>
      </c>
      <c r="B8" s="1" t="s">
        <v>209</v>
      </c>
      <c r="C8" s="1" t="s">
        <v>218</v>
      </c>
      <c r="D8" s="1" t="s">
        <v>114</v>
      </c>
      <c r="E8" s="3" t="s">
        <v>219</v>
      </c>
      <c r="F8">
        <v>1</v>
      </c>
      <c r="G8" s="4" t="str">
        <f>IF(
    _xlfn.XLOOKUP(E8, GradesP!C:C, GradesP!D:D, "")="",
    IF(D8="M","Nije pristupio","Nije pristupila"),
    IF(
        OR(_xlfn.XLOOKUP(E8, GradesP!C:C, GradesP!D:D, "")&lt;8, _xlfn.XLOOKUP(E8, GradesP!C:C, GradesP!D:D, "")="-"),
        IF(D8="M","Nije položio","Nije položila"),
        IF(D8="M","Položio","Položila")
    )
)</f>
        <v>Položio</v>
      </c>
      <c r="H8" s="1"/>
    </row>
    <row r="9" spans="1:12" x14ac:dyDescent="0.25">
      <c r="A9">
        <v>8</v>
      </c>
      <c r="B9" s="1" t="s">
        <v>208</v>
      </c>
      <c r="C9" s="1" t="s">
        <v>260</v>
      </c>
      <c r="D9" s="1" t="s">
        <v>113</v>
      </c>
      <c r="E9" s="3" t="s">
        <v>183</v>
      </c>
      <c r="F9">
        <v>1</v>
      </c>
      <c r="G9" s="4" t="str">
        <f>IF(
    _xlfn.XLOOKUP(E9, GradesP!C:C, GradesP!D:D, "")="",
    IF(D9="M","Nije pristupio","Nije pristupila"),
    IF(
        OR(_xlfn.XLOOKUP(E9, GradesP!C:C, GradesP!D:D, "")&lt;8, _xlfn.XLOOKUP(E9, GradesP!C:C, GradesP!D:D, "")="-"),
        IF(D9="M","Nije položio","Nije položila"),
        IF(D9="M","Položio","Položila")
    )
)</f>
        <v>Položila</v>
      </c>
      <c r="H9" s="1"/>
    </row>
    <row r="10" spans="1:12" x14ac:dyDescent="0.25">
      <c r="A10">
        <v>9</v>
      </c>
      <c r="B10" s="1" t="s">
        <v>209</v>
      </c>
      <c r="C10" s="1" t="s">
        <v>224</v>
      </c>
      <c r="D10" s="1" t="s">
        <v>113</v>
      </c>
      <c r="E10" s="3" t="s">
        <v>225</v>
      </c>
      <c r="F10">
        <v>1</v>
      </c>
      <c r="G10" s="4" t="str">
        <f>IF(
    _xlfn.XLOOKUP(E10, GradesP!C:C, GradesP!D:D, "")="",
    IF(D10="M","Nije pristupio","Nije pristupila"),
    IF(
        OR(_xlfn.XLOOKUP(E10, GradesP!C:C, GradesP!D:D, "")&lt;8, _xlfn.XLOOKUP(E10, GradesP!C:C, GradesP!D:D, "")="-"),
        IF(D10="M","Nije položio","Nije položila"),
        IF(D10="M","Položio","Položila")
    )
)</f>
        <v>Položila</v>
      </c>
      <c r="H10" s="1"/>
    </row>
    <row r="11" spans="1:12" x14ac:dyDescent="0.25">
      <c r="A11">
        <v>10</v>
      </c>
      <c r="B11" s="1" t="s">
        <v>210</v>
      </c>
      <c r="C11" s="1" t="s">
        <v>231</v>
      </c>
      <c r="D11" s="1" t="s">
        <v>113</v>
      </c>
      <c r="E11" s="3" t="s">
        <v>215</v>
      </c>
      <c r="F11">
        <v>1</v>
      </c>
      <c r="G11" s="4" t="str">
        <f>IF(
    _xlfn.XLOOKUP(E11, GradesP!C:C, GradesP!D:D, "")="",
    IF(D11="M","Nije pristupio","Nije pristupila"),
    IF(
        OR(_xlfn.XLOOKUP(E11, GradesP!C:C, GradesP!D:D, "")&lt;8, _xlfn.XLOOKUP(E11, GradesP!C:C, GradesP!D:D, "")="-"),
        IF(D11="M","Nije položio","Nije položila"),
        IF(D11="M","Položio","Položila")
    )
)</f>
        <v>Položila</v>
      </c>
      <c r="H11" s="1"/>
    </row>
    <row r="12" spans="1:12" x14ac:dyDescent="0.25">
      <c r="A12">
        <v>11</v>
      </c>
      <c r="B12" s="1" t="s">
        <v>208</v>
      </c>
      <c r="C12" s="1" t="s">
        <v>239</v>
      </c>
      <c r="D12" s="1" t="s">
        <v>113</v>
      </c>
      <c r="E12" s="3" t="s">
        <v>240</v>
      </c>
      <c r="F12">
        <v>1</v>
      </c>
      <c r="G12" s="4" t="str">
        <f>IF(
    _xlfn.XLOOKUP(E12, GradesP!C:C, GradesP!D:D, "")="",
    IF(D12="M","Nije pristupio","Nije pristupila"),
    IF(
        OR(_xlfn.XLOOKUP(E12, GradesP!C:C, GradesP!D:D, "")&lt;8, _xlfn.XLOOKUP(E12, GradesP!C:C, GradesP!D:D, "")="-"),
        IF(D12="M","Nije položio","Nije položila"),
        IF(D12="M","Položio","Položila")
    )
)</f>
        <v>Položila</v>
      </c>
      <c r="H12" s="1"/>
    </row>
    <row r="13" spans="1:12" x14ac:dyDescent="0.25">
      <c r="A13">
        <v>12</v>
      </c>
      <c r="B13" s="1" t="s">
        <v>210</v>
      </c>
      <c r="C13" s="1" t="s">
        <v>252</v>
      </c>
      <c r="D13" s="1" t="s">
        <v>113</v>
      </c>
      <c r="E13" s="3" t="s">
        <v>150</v>
      </c>
      <c r="F13">
        <v>1</v>
      </c>
      <c r="G13" s="4" t="str">
        <f>IF(
    _xlfn.XLOOKUP(E13, GradesP!C:C, GradesP!D:D, "")="",
    IF(D13="M","Nije pristupio","Nije pristupila"),
    IF(
        OR(_xlfn.XLOOKUP(E13, GradesP!C:C, GradesP!D:D, "")&lt;8, _xlfn.XLOOKUP(E13, GradesP!C:C, GradesP!D:D, "")="-"),
        IF(D13="M","Nije položio","Nije položila"),
        IF(D13="M","Položio","Položila")
    )
)</f>
        <v>Položila</v>
      </c>
      <c r="H13" s="1"/>
    </row>
    <row r="14" spans="1:12" x14ac:dyDescent="0.25">
      <c r="A14">
        <v>13</v>
      </c>
      <c r="B14" s="1" t="s">
        <v>209</v>
      </c>
      <c r="C14" s="1" t="s">
        <v>235</v>
      </c>
      <c r="D14" s="1" t="s">
        <v>113</v>
      </c>
      <c r="E14" s="3" t="s">
        <v>236</v>
      </c>
      <c r="F14">
        <v>1</v>
      </c>
      <c r="G14" s="4" t="str">
        <f>IF(
    _xlfn.XLOOKUP(E14, GradesP!C:C, GradesP!D:D, "")="",
    IF(D14="M","Nije pristupio","Nije pristupila"),
    IF(
        OR(_xlfn.XLOOKUP(E14, GradesP!C:C, GradesP!D:D, "")&lt;8, _xlfn.XLOOKUP(E14, GradesP!C:C, GradesP!D:D, "")="-"),
        IF(D14="M","Nije položio","Nije položila"),
        IF(D14="M","Položio","Položila")
    )
)</f>
        <v>Položila</v>
      </c>
      <c r="H14" s="1"/>
    </row>
    <row r="15" spans="1:12" x14ac:dyDescent="0.25">
      <c r="A15">
        <v>14</v>
      </c>
      <c r="B15" s="1" t="s">
        <v>208</v>
      </c>
      <c r="C15" s="1" t="s">
        <v>244</v>
      </c>
      <c r="D15" s="1" t="s">
        <v>113</v>
      </c>
      <c r="E15" s="3" t="s">
        <v>177</v>
      </c>
      <c r="F15">
        <v>1</v>
      </c>
      <c r="G15" s="4" t="str">
        <f>IF(
    _xlfn.XLOOKUP(E15, GradesP!C:C, GradesP!D:D, "")="",
    IF(D15="M","Nije pristupio","Nije pristupila"),
    IF(
        OR(_xlfn.XLOOKUP(E15, GradesP!C:C, GradesP!D:D, "")&lt;8, _xlfn.XLOOKUP(E15, GradesP!C:C, GradesP!D:D, "")="-"),
        IF(D15="M","Nije položio","Nije položila"),
        IF(D15="M","Položio","Položila")
    )
)</f>
        <v>Položila</v>
      </c>
      <c r="H15" s="1"/>
    </row>
    <row r="16" spans="1:12" x14ac:dyDescent="0.25">
      <c r="A16">
        <v>15</v>
      </c>
      <c r="B16" s="1" t="s">
        <v>208</v>
      </c>
      <c r="C16" s="1" t="s">
        <v>248</v>
      </c>
      <c r="D16" s="1" t="s">
        <v>113</v>
      </c>
      <c r="E16" s="3" t="s">
        <v>180</v>
      </c>
      <c r="F16">
        <v>1</v>
      </c>
      <c r="G16" s="4" t="str">
        <f>IF(
    _xlfn.XLOOKUP(E16, GradesP!C:C, GradesP!D:D, "")="",
    IF(D16="M","Nije pristupio","Nije pristupila"),
    IF(
        OR(_xlfn.XLOOKUP(E16, GradesP!C:C, GradesP!D:D, "")&lt;8, _xlfn.XLOOKUP(E16, GradesP!C:C, GradesP!D:D, "")="-"),
        IF(D16="M","Nije položio","Nije položila"),
        IF(D16="M","Položio","Položila")
    )
)</f>
        <v>Položila</v>
      </c>
      <c r="H16" s="1"/>
    </row>
    <row r="17" spans="1:9" x14ac:dyDescent="0.25">
      <c r="A17">
        <v>16</v>
      </c>
      <c r="B17" s="1" t="s">
        <v>210</v>
      </c>
      <c r="C17" s="1" t="s">
        <v>251</v>
      </c>
      <c r="D17" s="1" t="s">
        <v>114</v>
      </c>
      <c r="E17" s="3" t="s">
        <v>211</v>
      </c>
      <c r="F17">
        <v>1</v>
      </c>
      <c r="G17" s="4" t="str">
        <f>IF(
    _xlfn.XLOOKUP(E17, GradesP!C:C, GradesP!D:D, "")="",
    IF(D17="M","Nije pristupio","Nije pristupila"),
    IF(
        OR(_xlfn.XLOOKUP(E17, GradesP!C:C, GradesP!D:D, "")&lt;8, _xlfn.XLOOKUP(E17, GradesP!C:C, GradesP!D:D, "")="-"),
        IF(D17="M","Nije položio","Nije položila"),
        IF(D17="M","Položio","Položila")
    )
)</f>
        <v>Položio</v>
      </c>
      <c r="H17" s="1"/>
    </row>
    <row r="18" spans="1:9" x14ac:dyDescent="0.25">
      <c r="A18">
        <v>17</v>
      </c>
      <c r="B18" s="1" t="s">
        <v>209</v>
      </c>
      <c r="C18" s="1" t="s">
        <v>229</v>
      </c>
      <c r="D18" s="1" t="s">
        <v>114</v>
      </c>
      <c r="E18" s="3" t="s">
        <v>230</v>
      </c>
      <c r="F18">
        <v>1</v>
      </c>
      <c r="G18" s="4" t="str">
        <f>IF(
    _xlfn.XLOOKUP(E18, GradesP!C:C, GradesP!D:D, "")="",
    IF(D18="M","Nije pristupio","Nije pristupila"),
    IF(
        OR(_xlfn.XLOOKUP(E18, GradesP!C:C, GradesP!D:D, "")&lt;8, _xlfn.XLOOKUP(E18, GradesP!C:C, GradesP!D:D, "")="-"),
        IF(D18="M","Nije položio","Nije položila"),
        IF(D18="M","Položio","Položila")
    )
)</f>
        <v>Položio</v>
      </c>
      <c r="H18" s="1"/>
    </row>
    <row r="19" spans="1:9" x14ac:dyDescent="0.25">
      <c r="A19">
        <v>18</v>
      </c>
      <c r="B19" s="1" t="s">
        <v>210</v>
      </c>
      <c r="C19" s="1" t="s">
        <v>223</v>
      </c>
      <c r="D19" s="1" t="s">
        <v>114</v>
      </c>
      <c r="E19" s="3" t="s">
        <v>214</v>
      </c>
      <c r="F19">
        <v>1</v>
      </c>
      <c r="G19" s="4" t="str">
        <f>IF(
    _xlfn.XLOOKUP(E19, GradesP!C:C, GradesP!D:D, "")="",
    IF(D19="M","Nije pristupio","Nije pristupila"),
    IF(
        OR(_xlfn.XLOOKUP(E19, GradesP!C:C, GradesP!D:D, "")&lt;8, _xlfn.XLOOKUP(E19, GradesP!C:C, GradesP!D:D, "")="-"),
        IF(D19="M","Nije položio","Nije položila"),
        IF(D19="M","Položio","Položila")
    )
)</f>
        <v>Položio</v>
      </c>
      <c r="H19" s="1"/>
    </row>
    <row r="20" spans="1:9" x14ac:dyDescent="0.25">
      <c r="A20">
        <v>19</v>
      </c>
      <c r="B20" s="1" t="s">
        <v>209</v>
      </c>
      <c r="C20" s="1" t="s">
        <v>226</v>
      </c>
      <c r="D20" s="1" t="s">
        <v>114</v>
      </c>
      <c r="E20" s="3" t="s">
        <v>227</v>
      </c>
      <c r="F20">
        <v>1</v>
      </c>
      <c r="G20" s="4" t="str">
        <f>IF(
    _xlfn.XLOOKUP(E20, GradesP!C:C, GradesP!D:D, "")="",
    IF(D20="M","Nije pristupio","Nije pristupila"),
    IF(
        OR(_xlfn.XLOOKUP(E20, GradesP!C:C, GradesP!D:D, "")&lt;8, _xlfn.XLOOKUP(E20, GradesP!C:C, GradesP!D:D, "")="-"),
        IF(D20="M","Nije položio","Nije položila"),
        IF(D20="M","Položio","Položila")
    )
)</f>
        <v>Položio</v>
      </c>
      <c r="H20" s="1"/>
    </row>
    <row r="21" spans="1:9" x14ac:dyDescent="0.25">
      <c r="A21">
        <v>20</v>
      </c>
      <c r="B21" s="1" t="s">
        <v>208</v>
      </c>
      <c r="C21" s="1" t="s">
        <v>241</v>
      </c>
      <c r="D21" s="1" t="s">
        <v>114</v>
      </c>
      <c r="E21" s="3" t="s">
        <v>242</v>
      </c>
      <c r="F21">
        <v>1</v>
      </c>
      <c r="G21" s="4" t="str">
        <f>IF(
    _xlfn.XLOOKUP(E21, GradesP!C:C, GradesP!D:D, "")="",
    IF(D21="M","Nije pristupio","Nije pristupila"),
    IF(
        OR(_xlfn.XLOOKUP(E21, GradesP!C:C, GradesP!D:D, "")&lt;8, _xlfn.XLOOKUP(E21, GradesP!C:C, GradesP!D:D, "")="-"),
        IF(D21="M","Nije položio","Nije položila"),
        IF(D21="M","Položio","Položila")
    )
)</f>
        <v>Položio</v>
      </c>
      <c r="H21" s="1"/>
    </row>
    <row r="22" spans="1:9" x14ac:dyDescent="0.25">
      <c r="A22">
        <v>21</v>
      </c>
      <c r="B22" s="1" t="s">
        <v>210</v>
      </c>
      <c r="C22" s="1" t="s">
        <v>234</v>
      </c>
      <c r="D22" s="1" t="s">
        <v>114</v>
      </c>
      <c r="E22" s="3" t="s">
        <v>212</v>
      </c>
      <c r="F22">
        <v>1</v>
      </c>
      <c r="G22" s="4" t="str">
        <f>IF(
    _xlfn.XLOOKUP(E22, GradesP!C:C, GradesP!D:D, "")="",
    IF(D22="M","Nije pristupio","Nije pristupila"),
    IF(
        OR(_xlfn.XLOOKUP(E22, GradesP!C:C, GradesP!D:D, "")&lt;8, _xlfn.XLOOKUP(E22, GradesP!C:C, GradesP!D:D, "")="-"),
        IF(D22="M","Nije položio","Nije položila"),
        IF(D22="M","Položio","Položila")
    )
)</f>
        <v>Položio</v>
      </c>
      <c r="H22" s="1"/>
    </row>
    <row r="23" spans="1:9" x14ac:dyDescent="0.25">
      <c r="A23">
        <v>22</v>
      </c>
      <c r="B23" s="1" t="s">
        <v>208</v>
      </c>
      <c r="C23" s="1" t="s">
        <v>237</v>
      </c>
      <c r="D23" s="1" t="s">
        <v>114</v>
      </c>
      <c r="E23" s="3" t="s">
        <v>238</v>
      </c>
      <c r="F23">
        <v>1</v>
      </c>
      <c r="G23" s="4" t="str">
        <f>IF(
    _xlfn.XLOOKUP(E23, GradesP!C:C, GradesP!D:D, "")="",
    IF(D23="M","Nije pristupio","Nije pristupila"),
    IF(
        OR(_xlfn.XLOOKUP(E23, GradesP!C:C, GradesP!D:D, "")&lt;8, _xlfn.XLOOKUP(E23, GradesP!C:C, GradesP!D:D, "")="-"),
        IF(D23="M","Nije položio","Nije položila"),
        IF(D23="M","Položio","Položila")
    )
)</f>
        <v>Položio</v>
      </c>
      <c r="H23" s="1"/>
    </row>
    <row r="24" spans="1:9" x14ac:dyDescent="0.25">
      <c r="A24">
        <v>23</v>
      </c>
      <c r="B24" s="1" t="s">
        <v>208</v>
      </c>
      <c r="C24" s="1" t="s">
        <v>250</v>
      </c>
      <c r="D24" s="1" t="s">
        <v>114</v>
      </c>
      <c r="E24" s="3" t="s">
        <v>199</v>
      </c>
      <c r="F24">
        <v>1</v>
      </c>
      <c r="G24" s="4" t="str">
        <f>IF(
    _xlfn.XLOOKUP(E24, GradesP!C:C, GradesP!D:D, "")="",
    IF(D24="M","Nije pristupio","Nije pristupila"),
    IF(
        OR(_xlfn.XLOOKUP(E24, GradesP!C:C, GradesP!D:D, "")&lt;8, _xlfn.XLOOKUP(E24, GradesP!C:C, GradesP!D:D, "")="-"),
        IF(D24="M","Nije položio","Nije položila"),
        IF(D24="M","Položio","Položila")
    )
)</f>
        <v>Položio</v>
      </c>
      <c r="H24" s="1"/>
      <c r="I24" s="1"/>
    </row>
    <row r="25" spans="1:9" x14ac:dyDescent="0.25">
      <c r="A25">
        <v>24</v>
      </c>
      <c r="B25" s="1" t="s">
        <v>209</v>
      </c>
      <c r="C25" s="1" t="s">
        <v>221</v>
      </c>
      <c r="D25" s="1" t="s">
        <v>114</v>
      </c>
      <c r="E25" s="3" t="s">
        <v>222</v>
      </c>
      <c r="F25">
        <v>1</v>
      </c>
      <c r="G25" s="4" t="str">
        <f>IF(
    _xlfn.XLOOKUP(E25, GradesP!C:C, GradesP!D:D, "")="",
    IF(D25="M","Nije pristupio","Nije pristupila"),
    IF(
        OR(_xlfn.XLOOKUP(E25, GradesP!C:C, GradesP!D:D, "")&lt;8, _xlfn.XLOOKUP(E25, GradesP!C:C, GradesP!D:D, "")="-"),
        IF(D25="M","Nije položio","Nije položila"),
        IF(D25="M","Položio","Položila")
    )
)</f>
        <v>Položio</v>
      </c>
    </row>
    <row r="26" spans="1:9" x14ac:dyDescent="0.25">
      <c r="A26">
        <v>25</v>
      </c>
      <c r="B26" s="1" t="s">
        <v>209</v>
      </c>
      <c r="C26" s="1" t="s">
        <v>232</v>
      </c>
      <c r="D26" s="1" t="s">
        <v>114</v>
      </c>
      <c r="E26" s="3" t="s">
        <v>233</v>
      </c>
      <c r="F26">
        <v>1</v>
      </c>
      <c r="G26" s="4" t="str">
        <f>IF(
    _xlfn.XLOOKUP(E26, GradesP!C:C, GradesP!D:D, "")="",
    IF(D26="M","Nije pristupio","Nije pristupila"),
    IF(
        OR(_xlfn.XLOOKUP(E26, GradesP!C:C, GradesP!D:D, "")&lt;8, _xlfn.XLOOKUP(E26, GradesP!C:C, GradesP!D:D, "")="-"),
        IF(D26="M","Nije položio","Nije položila"),
        IF(D26="M","Položio","Položila")
    )
)</f>
        <v>Položio</v>
      </c>
    </row>
    <row r="27" spans="1:9" x14ac:dyDescent="0.25">
      <c r="A27">
        <v>26</v>
      </c>
      <c r="B27" s="1" t="s">
        <v>208</v>
      </c>
      <c r="C27" s="1" t="s">
        <v>243</v>
      </c>
      <c r="D27" s="1" t="s">
        <v>114</v>
      </c>
      <c r="E27" s="3" t="s">
        <v>196</v>
      </c>
      <c r="F27">
        <v>1</v>
      </c>
      <c r="G27" s="4" t="str">
        <f>IF(
    _xlfn.XLOOKUP(E27, GradesP!C:C, GradesP!D:D, "")="",
    IF(D27="M","Nije pristupio","Nije pristupila"),
    IF(
        OR(_xlfn.XLOOKUP(E27, GradesP!C:C, GradesP!D:D, "")&lt;8, _xlfn.XLOOKUP(E27, GradesP!C:C, GradesP!D:D, "")="-"),
        IF(D27="M","Nije položio","Nije položila"),
        IF(D27="M","Položio","Položila")
    )
)</f>
        <v>Položio</v>
      </c>
    </row>
    <row r="28" spans="1:9" x14ac:dyDescent="0.25">
      <c r="A28">
        <v>27</v>
      </c>
      <c r="B28" s="1" t="s">
        <v>208</v>
      </c>
      <c r="C28" s="1" t="s">
        <v>245</v>
      </c>
      <c r="D28" s="1" t="s">
        <v>114</v>
      </c>
      <c r="E28" s="3" t="s">
        <v>191</v>
      </c>
      <c r="F28">
        <v>1</v>
      </c>
      <c r="G28" s="4" t="str">
        <f>IF(
    _xlfn.XLOOKUP(E28, GradesP!C:C, GradesP!D:D, "")="",
    IF(D28="M","Nije pristupio","Nije pristupila"),
    IF(
        OR(_xlfn.XLOOKUP(E28, GradesP!C:C, GradesP!D:D, "")&lt;8, _xlfn.XLOOKUP(E28, GradesP!C:C, GradesP!D:D, "")="-"),
        IF(D28="M","Nije položio","Nije položila"),
        IF(D28="M","Položio","Položila")
    )
)</f>
        <v>Položio</v>
      </c>
    </row>
    <row r="29" spans="1:9" x14ac:dyDescent="0.25">
      <c r="A29">
        <v>28</v>
      </c>
      <c r="B29" s="1" t="s">
        <v>208</v>
      </c>
      <c r="C29" s="1" t="s">
        <v>247</v>
      </c>
      <c r="D29" s="1" t="s">
        <v>114</v>
      </c>
      <c r="E29" s="3" t="s">
        <v>187</v>
      </c>
      <c r="F29">
        <v>1</v>
      </c>
      <c r="G29" s="4" t="str">
        <f>IF(
    _xlfn.XLOOKUP(E29, GradesP!C:C, GradesP!D:D, "")="",
    IF(D29="M","Nije pristupio","Nije pristupila"),
    IF(
        OR(_xlfn.XLOOKUP(E29, GradesP!C:C, GradesP!D:D, "")&lt;8, _xlfn.XLOOKUP(E29, GradesP!C:C, GradesP!D:D, "")="-"),
        IF(D29="M","Nije položio","Nije položila"),
        IF(D29="M","Položio","Položila")
    )
)</f>
        <v>Položio</v>
      </c>
    </row>
    <row r="30" spans="1:9" x14ac:dyDescent="0.25">
      <c r="A30">
        <v>29</v>
      </c>
      <c r="B30" s="1" t="s">
        <v>208</v>
      </c>
      <c r="C30" s="1" t="s">
        <v>249</v>
      </c>
      <c r="D30" s="1" t="s">
        <v>114</v>
      </c>
      <c r="E30" s="3" t="s">
        <v>202</v>
      </c>
      <c r="F30">
        <v>1</v>
      </c>
      <c r="G30" s="4" t="str">
        <f>IF(
    _xlfn.XLOOKUP(E30, GradesP!C:C, GradesP!D:D, "")="",
    IF(D30="M","Nije pristupio","Nije pristupila"),
    IF(
        OR(_xlfn.XLOOKUP(E30, GradesP!C:C, GradesP!D:D, "")&lt;8, _xlfn.XLOOKUP(E30, GradesP!C:C, GradesP!D:D, "")="-"),
        IF(D30="M","Nije položio","Nije položila"),
        IF(D30="M","Položio","Položila")
    )
)</f>
        <v>Položio</v>
      </c>
    </row>
    <row r="42" spans="2:6" x14ac:dyDescent="0.25">
      <c r="B42" s="1" t="s">
        <v>209</v>
      </c>
      <c r="C42" s="1" t="s">
        <v>223</v>
      </c>
      <c r="D42" s="1" t="s">
        <v>114</v>
      </c>
      <c r="E42" s="3" t="s">
        <v>214</v>
      </c>
      <c r="F42">
        <v>0</v>
      </c>
    </row>
    <row r="43" spans="2:6" x14ac:dyDescent="0.25">
      <c r="B43" s="1" t="s">
        <v>209</v>
      </c>
      <c r="C43" s="1" t="s">
        <v>228</v>
      </c>
      <c r="D43" s="1" t="s">
        <v>113</v>
      </c>
      <c r="E43" s="3" t="s">
        <v>213</v>
      </c>
      <c r="F43">
        <v>0</v>
      </c>
    </row>
    <row r="44" spans="2:6" x14ac:dyDescent="0.25">
      <c r="B44" s="1" t="s">
        <v>209</v>
      </c>
      <c r="C44" s="1" t="s">
        <v>231</v>
      </c>
      <c r="D44" s="1" t="s">
        <v>113</v>
      </c>
      <c r="E44" s="3" t="s">
        <v>215</v>
      </c>
      <c r="F44">
        <v>0</v>
      </c>
    </row>
    <row r="45" spans="2:6" x14ac:dyDescent="0.25">
      <c r="B45" s="1" t="s">
        <v>209</v>
      </c>
      <c r="C45" s="1" t="s">
        <v>234</v>
      </c>
      <c r="D45" s="1" t="s">
        <v>114</v>
      </c>
      <c r="E45" s="3" t="s">
        <v>212</v>
      </c>
      <c r="F45">
        <v>0</v>
      </c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</sheetData>
  <sortState xmlns:xlrd2="http://schemas.microsoft.com/office/spreadsheetml/2017/richdata2" ref="B2:G30">
    <sortCondition ref="G2:G30"/>
  </sortState>
  <hyperlinks>
    <hyperlink ref="E17" r:id="rId1" xr:uid="{3C62416D-6EB2-3E48-909F-4ED1B3F9C64A}"/>
    <hyperlink ref="E22" r:id="rId2" xr:uid="{A15C8BEF-0B27-A74E-B8AF-3460778F6218}"/>
    <hyperlink ref="E5" r:id="rId3" xr:uid="{83FE86DA-5533-4B40-B0D3-2E4E12D6F4A9}"/>
    <hyperlink ref="E19" r:id="rId4" xr:uid="{D7F8DB17-D021-5F48-8137-BA4FA329EA70}"/>
    <hyperlink ref="E13" r:id="rId5" xr:uid="{8D74DA9F-41EE-4B44-9BE9-67CA3CD61252}"/>
    <hyperlink ref="E11" r:id="rId6" xr:uid="{E11087F1-58A6-4643-BCF7-02239B647DBC}"/>
    <hyperlink ref="E6" r:id="rId7" xr:uid="{31C5DC04-F30B-1347-940D-6B5B865BF9F1}"/>
    <hyperlink ref="E7" r:id="rId8" xr:uid="{5E3E6FA8-75EA-014F-89C8-38BA303B4D24}"/>
    <hyperlink ref="E2" r:id="rId9" xr:uid="{F525F4F3-7CD6-404A-8F8C-10C4B9A9CD4C}"/>
    <hyperlink ref="E25" r:id="rId10" xr:uid="{D8DA4C5E-7E38-8D44-B92F-211CA6528E25}"/>
    <hyperlink ref="E8" r:id="rId11" xr:uid="{EF97DF51-48E8-CA45-93D5-57536CC6FB40}"/>
    <hyperlink ref="E3" r:id="rId12" xr:uid="{C913D47F-FB41-C74B-A3ED-E2AB86DB15CD}"/>
    <hyperlink ref="E42" r:id="rId13" xr:uid="{607B11EA-E3C8-7D47-86E6-2DE1F06FB639}"/>
    <hyperlink ref="E10" r:id="rId14" xr:uid="{5106CA5F-13BB-284E-AE5B-F62D9ACB7468}"/>
    <hyperlink ref="E20" r:id="rId15" xr:uid="{DE1ED521-CD20-7446-BA82-6EFDEAA0EDA3}"/>
    <hyperlink ref="E43" r:id="rId16" xr:uid="{FEB34540-B25F-6145-A9EA-891FEBE71654}"/>
    <hyperlink ref="E18" r:id="rId17" xr:uid="{5209D53C-7B6F-6B44-A8C1-57CE714A71D1}"/>
    <hyperlink ref="E44" r:id="rId18" xr:uid="{21495130-4A83-814B-9206-46B7E825F5BC}"/>
    <hyperlink ref="E26" r:id="rId19" xr:uid="{063EA412-53B8-DE4A-9386-6CD9B6174AF3}"/>
    <hyperlink ref="E45" r:id="rId20" xr:uid="{D2393759-D2B2-AD44-A20D-671B6CD3B499}"/>
    <hyperlink ref="E14" r:id="rId21" xr:uid="{3D097171-CD3B-C547-B04B-2A7756415FE4}"/>
    <hyperlink ref="E23" r:id="rId22" xr:uid="{A8822FA1-1B17-B54E-BC35-F32F0426A0FC}"/>
    <hyperlink ref="E12" r:id="rId23" xr:uid="{3FB2D7E9-EBA0-1A41-8C40-7310C7DA2187}"/>
    <hyperlink ref="E21" r:id="rId24" xr:uid="{73D95864-2517-F34C-B840-E9115E39149C}"/>
    <hyperlink ref="E27" r:id="rId25" xr:uid="{90F47CA1-7B0B-3E44-B391-D08D063FC7C9}"/>
    <hyperlink ref="E15" r:id="rId26" xr:uid="{030D1894-08D8-924F-A69C-67E703D53AC8}"/>
    <hyperlink ref="E28" r:id="rId27" xr:uid="{5BF77E60-3EF0-924C-8FCC-699C190CD703}"/>
    <hyperlink ref="E4" r:id="rId28" xr:uid="{1E2FBAFE-C905-604F-B84F-E47CF57D3640}"/>
    <hyperlink ref="E29" r:id="rId29" xr:uid="{91826765-742D-2D43-B9D8-77D64DBC3DAF}"/>
    <hyperlink ref="E16" r:id="rId30" xr:uid="{8AC93A31-BE91-1746-B946-30B1E048068A}"/>
    <hyperlink ref="E30" r:id="rId31" xr:uid="{00656858-E72E-774B-85EE-6BE8EFEE4D9D}"/>
    <hyperlink ref="E24" r:id="rId32" xr:uid="{6A24CF38-6380-AA49-98E3-BCF43FF3B71B}"/>
    <hyperlink ref="E9" r:id="rId33" xr:uid="{36C8FB20-AEA3-E74C-A4E5-BFEAE0E11524}"/>
    <hyperlink ref="C9" r:id="rId34" display="viktoria.fohner@panpek.hr" xr:uid="{B6D5C5C4-A962-D746-B364-D6BE969B705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A3BE-92C7-2F4A-81B7-31F6C14D9AB3}">
  <dimension ref="A1:P61"/>
  <sheetViews>
    <sheetView topLeftCell="A7" workbookViewId="0">
      <selection activeCell="H10" sqref="H10:K37"/>
    </sheetView>
  </sheetViews>
  <sheetFormatPr baseColWidth="10" defaultRowHeight="17" x14ac:dyDescent="0.25"/>
  <sheetData>
    <row r="1" spans="1:16" x14ac:dyDescent="0.25">
      <c r="C1" s="1" t="s">
        <v>143</v>
      </c>
      <c r="D1" s="1" t="s">
        <v>144</v>
      </c>
      <c r="E1" s="1" t="s">
        <v>144</v>
      </c>
      <c r="F1" s="1" t="s">
        <v>145</v>
      </c>
      <c r="G1" s="1" t="s">
        <v>146</v>
      </c>
    </row>
    <row r="2" spans="1:16" x14ac:dyDescent="0.25">
      <c r="A2">
        <v>550</v>
      </c>
      <c r="B2">
        <v>1</v>
      </c>
      <c r="C2">
        <v>20</v>
      </c>
      <c r="D2">
        <v>9</v>
      </c>
      <c r="E2">
        <v>14</v>
      </c>
      <c r="F2">
        <f>A2*B2*C2*D2</f>
        <v>99000</v>
      </c>
      <c r="G2">
        <f>A2*B2*C2*E2</f>
        <v>154000</v>
      </c>
    </row>
    <row r="3" spans="1:16" x14ac:dyDescent="0.25">
      <c r="A3">
        <v>500</v>
      </c>
      <c r="B3">
        <v>2</v>
      </c>
      <c r="C3">
        <v>20</v>
      </c>
      <c r="D3">
        <v>9</v>
      </c>
      <c r="E3">
        <v>14</v>
      </c>
      <c r="F3">
        <f>A3*B3*C3*D3</f>
        <v>180000</v>
      </c>
      <c r="G3">
        <f>A3*B3*C3*E3</f>
        <v>280000</v>
      </c>
    </row>
    <row r="4" spans="1:16" x14ac:dyDescent="0.25">
      <c r="A4">
        <v>320</v>
      </c>
      <c r="B4">
        <v>3</v>
      </c>
      <c r="C4">
        <v>20</v>
      </c>
      <c r="D4">
        <v>9</v>
      </c>
      <c r="E4">
        <v>14</v>
      </c>
      <c r="F4">
        <f>A4*B4*C4*D4</f>
        <v>172800</v>
      </c>
      <c r="G4">
        <f>A4*B4*C4*E4</f>
        <v>268800</v>
      </c>
    </row>
    <row r="5" spans="1:16" x14ac:dyDescent="0.25">
      <c r="A5">
        <f>AVERAGE(A2:A4)</f>
        <v>456.66666666666669</v>
      </c>
      <c r="F5">
        <f>SUM(F2:F4)</f>
        <v>451800</v>
      </c>
      <c r="G5">
        <f>SUM(G2:G4)</f>
        <v>702800</v>
      </c>
    </row>
    <row r="9" spans="1:16" x14ac:dyDescent="0.25">
      <c r="H9" s="1" t="s">
        <v>291</v>
      </c>
      <c r="I9" s="1" t="s">
        <v>292</v>
      </c>
      <c r="J9" s="1" t="s">
        <v>293</v>
      </c>
      <c r="K9" s="1" t="s">
        <v>294</v>
      </c>
      <c r="L9" s="1" t="s">
        <v>300</v>
      </c>
      <c r="M9" s="1" t="s">
        <v>301</v>
      </c>
      <c r="N9" s="1" t="s">
        <v>302</v>
      </c>
      <c r="O9" s="1" t="s">
        <v>303</v>
      </c>
      <c r="P9" s="1" t="s">
        <v>304</v>
      </c>
    </row>
    <row r="10" spans="1:16" x14ac:dyDescent="0.25">
      <c r="H10" s="1" t="s">
        <v>175</v>
      </c>
      <c r="I10" s="1" t="s">
        <v>176</v>
      </c>
      <c r="J10" s="1" t="s">
        <v>177</v>
      </c>
      <c r="K10" s="1">
        <v>9.67</v>
      </c>
      <c r="L10" s="1">
        <v>9.67</v>
      </c>
      <c r="M10" s="1">
        <v>1764261256</v>
      </c>
    </row>
    <row r="11" spans="1:16" x14ac:dyDescent="0.25">
      <c r="H11" s="1" t="s">
        <v>284</v>
      </c>
      <c r="I11" s="1" t="s">
        <v>285</v>
      </c>
      <c r="J11" s="1" t="s">
        <v>211</v>
      </c>
      <c r="K11" s="1">
        <v>8.3000000000000007</v>
      </c>
      <c r="L11" s="1">
        <v>8.3000000000000007</v>
      </c>
      <c r="M11" s="1">
        <v>1764261256</v>
      </c>
    </row>
    <row r="12" spans="1:16" x14ac:dyDescent="0.25">
      <c r="H12" s="1" t="s">
        <v>267</v>
      </c>
      <c r="I12" s="1" t="s">
        <v>268</v>
      </c>
      <c r="J12" s="1" t="s">
        <v>150</v>
      </c>
      <c r="K12" s="1">
        <v>9.02</v>
      </c>
      <c r="L12" s="1">
        <v>9.02</v>
      </c>
      <c r="M12" s="1">
        <v>1764261256</v>
      </c>
    </row>
    <row r="13" spans="1:16" x14ac:dyDescent="0.25">
      <c r="B13" s="1" t="s">
        <v>156</v>
      </c>
      <c r="C13" s="1" t="s">
        <v>147</v>
      </c>
      <c r="H13" s="1" t="s">
        <v>265</v>
      </c>
      <c r="I13" s="1" t="s">
        <v>295</v>
      </c>
      <c r="J13" s="1" t="s">
        <v>216</v>
      </c>
      <c r="K13" s="1">
        <v>9</v>
      </c>
      <c r="L13" s="1">
        <v>9</v>
      </c>
      <c r="M13" s="1">
        <v>1764261256</v>
      </c>
    </row>
    <row r="14" spans="1:16" x14ac:dyDescent="0.25">
      <c r="B14" s="1" t="s">
        <v>156</v>
      </c>
      <c r="C14" s="1" t="s">
        <v>153</v>
      </c>
      <c r="H14" s="1" t="s">
        <v>178</v>
      </c>
      <c r="I14" s="1" t="s">
        <v>179</v>
      </c>
      <c r="J14" s="1" t="s">
        <v>180</v>
      </c>
      <c r="K14" s="1">
        <v>9</v>
      </c>
      <c r="L14" s="1">
        <v>9</v>
      </c>
      <c r="M14" s="1">
        <v>1764261256</v>
      </c>
    </row>
    <row r="15" spans="1:16" x14ac:dyDescent="0.25">
      <c r="B15" s="1" t="s">
        <v>156</v>
      </c>
      <c r="C15" s="1" t="s">
        <v>148</v>
      </c>
      <c r="H15" s="1" t="s">
        <v>273</v>
      </c>
      <c r="I15" s="1" t="s">
        <v>274</v>
      </c>
      <c r="J15" s="1" t="s">
        <v>240</v>
      </c>
      <c r="K15" s="1">
        <v>9.5</v>
      </c>
      <c r="L15" s="1">
        <v>9.5</v>
      </c>
      <c r="M15" s="1">
        <v>1764261256</v>
      </c>
    </row>
    <row r="16" spans="1:16" x14ac:dyDescent="0.25">
      <c r="B16" s="1" t="s">
        <v>156</v>
      </c>
      <c r="C16" s="1" t="s">
        <v>149</v>
      </c>
      <c r="H16" s="1" t="s">
        <v>181</v>
      </c>
      <c r="I16" s="1" t="s">
        <v>182</v>
      </c>
      <c r="J16" s="1" t="s">
        <v>183</v>
      </c>
      <c r="K16" s="1">
        <v>10</v>
      </c>
      <c r="L16" s="1">
        <v>10</v>
      </c>
      <c r="M16" s="1">
        <v>1764261256</v>
      </c>
    </row>
    <row r="17" spans="1:13" x14ac:dyDescent="0.25">
      <c r="B17" s="1" t="s">
        <v>156</v>
      </c>
      <c r="C17" t="s">
        <v>150</v>
      </c>
      <c r="H17" s="1" t="s">
        <v>185</v>
      </c>
      <c r="I17" s="1" t="s">
        <v>186</v>
      </c>
      <c r="J17" s="1" t="s">
        <v>187</v>
      </c>
      <c r="K17" s="1">
        <v>9.8000000000000007</v>
      </c>
      <c r="L17" s="1">
        <v>9.8000000000000007</v>
      </c>
      <c r="M17" s="1">
        <v>1764261256</v>
      </c>
    </row>
    <row r="18" spans="1:13" x14ac:dyDescent="0.25">
      <c r="C18" s="1"/>
      <c r="H18" s="1" t="s">
        <v>261</v>
      </c>
      <c r="I18" s="1" t="s">
        <v>262</v>
      </c>
      <c r="J18" s="1" t="s">
        <v>263</v>
      </c>
      <c r="K18" s="1">
        <v>8.17</v>
      </c>
      <c r="L18" s="1">
        <v>8.17</v>
      </c>
      <c r="M18" s="1">
        <v>1764261256</v>
      </c>
    </row>
    <row r="19" spans="1:13" x14ac:dyDescent="0.25">
      <c r="C19" t="s">
        <v>151</v>
      </c>
      <c r="H19" s="1" t="s">
        <v>26</v>
      </c>
      <c r="I19" s="1" t="s">
        <v>286</v>
      </c>
      <c r="J19" s="1" t="s">
        <v>230</v>
      </c>
      <c r="K19" s="1">
        <v>9</v>
      </c>
      <c r="L19" s="1">
        <v>9</v>
      </c>
      <c r="M19" s="1">
        <v>1764261256</v>
      </c>
    </row>
    <row r="20" spans="1:13" x14ac:dyDescent="0.25">
      <c r="B20" s="1" t="s">
        <v>156</v>
      </c>
      <c r="C20" t="s">
        <v>152</v>
      </c>
      <c r="H20" s="1" t="s">
        <v>32</v>
      </c>
      <c r="I20" s="1" t="s">
        <v>287</v>
      </c>
      <c r="J20" s="1" t="s">
        <v>242</v>
      </c>
      <c r="K20" s="1">
        <v>10</v>
      </c>
      <c r="L20" s="1">
        <v>10</v>
      </c>
      <c r="M20" s="1">
        <v>1764261256</v>
      </c>
    </row>
    <row r="21" spans="1:13" x14ac:dyDescent="0.25">
      <c r="C21" s="1"/>
      <c r="H21" s="1" t="s">
        <v>275</v>
      </c>
      <c r="I21" s="1" t="s">
        <v>276</v>
      </c>
      <c r="J21" s="1" t="s">
        <v>212</v>
      </c>
      <c r="K21" s="1">
        <v>10</v>
      </c>
      <c r="L21" s="1">
        <v>10</v>
      </c>
      <c r="M21" s="1">
        <v>1764261256</v>
      </c>
    </row>
    <row r="22" spans="1:13" x14ac:dyDescent="0.25">
      <c r="B22" s="1" t="s">
        <v>156</v>
      </c>
      <c r="C22" s="1" t="s">
        <v>154</v>
      </c>
      <c r="H22" s="1" t="s">
        <v>189</v>
      </c>
      <c r="I22" s="1" t="s">
        <v>190</v>
      </c>
      <c r="J22" s="1" t="s">
        <v>191</v>
      </c>
      <c r="K22" s="1">
        <v>8.75</v>
      </c>
      <c r="L22" s="1">
        <v>8.75</v>
      </c>
      <c r="M22" s="1">
        <v>1764261256</v>
      </c>
    </row>
    <row r="23" spans="1:13" x14ac:dyDescent="0.25">
      <c r="C23" s="1" t="s">
        <v>155</v>
      </c>
      <c r="H23" s="1" t="s">
        <v>269</v>
      </c>
      <c r="I23" s="1" t="s">
        <v>270</v>
      </c>
      <c r="J23" s="1" t="s">
        <v>236</v>
      </c>
      <c r="K23" s="1">
        <v>9</v>
      </c>
      <c r="L23" s="1">
        <v>9</v>
      </c>
      <c r="M23" s="1">
        <v>1764261256</v>
      </c>
    </row>
    <row r="24" spans="1:13" x14ac:dyDescent="0.25">
      <c r="H24" s="1" t="s">
        <v>296</v>
      </c>
      <c r="I24" s="1" t="s">
        <v>297</v>
      </c>
      <c r="J24" s="1" t="s">
        <v>151</v>
      </c>
      <c r="K24" s="1">
        <v>10</v>
      </c>
      <c r="L24" s="1">
        <v>10</v>
      </c>
      <c r="M24" s="1">
        <v>1764261256</v>
      </c>
    </row>
    <row r="25" spans="1:13" x14ac:dyDescent="0.25">
      <c r="H25" s="1" t="s">
        <v>192</v>
      </c>
      <c r="I25" s="1" t="s">
        <v>264</v>
      </c>
      <c r="J25" s="1" t="s">
        <v>233</v>
      </c>
      <c r="K25" s="1">
        <v>9</v>
      </c>
      <c r="L25" s="1">
        <v>9</v>
      </c>
      <c r="M25" s="1">
        <v>1764261256</v>
      </c>
    </row>
    <row r="26" spans="1:13" x14ac:dyDescent="0.25">
      <c r="A26" s="1" t="s">
        <v>4</v>
      </c>
      <c r="B26" s="1" t="s">
        <v>5</v>
      </c>
      <c r="C26" s="1" t="s">
        <v>6</v>
      </c>
      <c r="D26" s="1">
        <v>9</v>
      </c>
      <c r="E26" s="1">
        <v>9</v>
      </c>
      <c r="H26" s="1" t="s">
        <v>277</v>
      </c>
      <c r="I26" s="1" t="s">
        <v>278</v>
      </c>
      <c r="J26" s="1" t="s">
        <v>215</v>
      </c>
      <c r="K26" s="1">
        <v>10</v>
      </c>
      <c r="L26" s="1">
        <v>10</v>
      </c>
      <c r="M26" s="1">
        <v>1764261256</v>
      </c>
    </row>
    <row r="27" spans="1:13" x14ac:dyDescent="0.25">
      <c r="A27" s="1" t="s">
        <v>169</v>
      </c>
      <c r="B27" s="1" t="s">
        <v>170</v>
      </c>
      <c r="C27" s="1" t="s">
        <v>56</v>
      </c>
      <c r="D27" s="1">
        <v>10</v>
      </c>
      <c r="E27" s="1">
        <v>10</v>
      </c>
      <c r="H27" s="1" t="s">
        <v>288</v>
      </c>
      <c r="I27" s="1" t="s">
        <v>289</v>
      </c>
      <c r="J27" s="1" t="s">
        <v>227</v>
      </c>
      <c r="K27" s="1">
        <v>9</v>
      </c>
      <c r="L27" s="1">
        <v>9</v>
      </c>
      <c r="M27" s="1">
        <v>1764261256</v>
      </c>
    </row>
    <row r="28" spans="1:13" x14ac:dyDescent="0.25">
      <c r="A28" s="1" t="s">
        <v>171</v>
      </c>
      <c r="B28" s="1" t="s">
        <v>172</v>
      </c>
      <c r="C28" s="1" t="s">
        <v>65</v>
      </c>
      <c r="D28" s="1">
        <v>9</v>
      </c>
      <c r="E28" s="1">
        <v>9</v>
      </c>
      <c r="H28" s="1" t="s">
        <v>271</v>
      </c>
      <c r="I28" s="1" t="s">
        <v>272</v>
      </c>
      <c r="J28" s="1" t="s">
        <v>238</v>
      </c>
      <c r="K28" s="1">
        <v>9.8000000000000007</v>
      </c>
      <c r="L28" s="1">
        <v>9.8000000000000007</v>
      </c>
      <c r="M28" s="1">
        <v>1764261256</v>
      </c>
    </row>
    <row r="29" spans="1:13" x14ac:dyDescent="0.25">
      <c r="A29" s="1" t="s">
        <v>137</v>
      </c>
      <c r="B29" s="1" t="s">
        <v>138</v>
      </c>
      <c r="C29" s="1" t="s">
        <v>71</v>
      </c>
      <c r="D29" s="1">
        <v>8.42</v>
      </c>
      <c r="E29" s="1">
        <v>8.42</v>
      </c>
      <c r="H29" s="1" t="s">
        <v>192</v>
      </c>
      <c r="I29" s="1" t="s">
        <v>193</v>
      </c>
      <c r="J29" s="1" t="s">
        <v>194</v>
      </c>
      <c r="K29" s="1" t="s">
        <v>184</v>
      </c>
      <c r="L29" s="1" t="s">
        <v>184</v>
      </c>
      <c r="M29" s="1">
        <v>1764261256</v>
      </c>
    </row>
    <row r="30" spans="1:13" x14ac:dyDescent="0.25">
      <c r="A30" s="1" t="s">
        <v>121</v>
      </c>
      <c r="B30" s="1" t="s">
        <v>122</v>
      </c>
      <c r="C30" s="1" t="s">
        <v>70</v>
      </c>
      <c r="D30" s="1">
        <v>8.17</v>
      </c>
      <c r="E30" s="1">
        <v>8.17</v>
      </c>
      <c r="H30" s="1" t="s">
        <v>26</v>
      </c>
      <c r="I30" s="1" t="s">
        <v>195</v>
      </c>
      <c r="J30" s="1" t="s">
        <v>196</v>
      </c>
      <c r="K30" s="1">
        <v>8</v>
      </c>
      <c r="L30" s="1">
        <v>8</v>
      </c>
      <c r="M30" s="1">
        <v>1764261256</v>
      </c>
    </row>
    <row r="31" spans="1:13" x14ac:dyDescent="0.25">
      <c r="A31" s="1" t="s">
        <v>157</v>
      </c>
      <c r="B31" s="1" t="s">
        <v>158</v>
      </c>
      <c r="C31" s="1" t="s">
        <v>58</v>
      </c>
      <c r="D31" s="1">
        <v>8.33</v>
      </c>
      <c r="E31" s="1">
        <v>8.33</v>
      </c>
      <c r="H31" s="1" t="s">
        <v>279</v>
      </c>
      <c r="I31" s="1" t="s">
        <v>280</v>
      </c>
      <c r="J31" s="1" t="s">
        <v>217</v>
      </c>
      <c r="K31" s="1">
        <v>7.5</v>
      </c>
      <c r="L31" s="1">
        <v>7.5</v>
      </c>
      <c r="M31" s="1">
        <v>1764261256</v>
      </c>
    </row>
    <row r="32" spans="1:13" x14ac:dyDescent="0.25">
      <c r="A32" s="1" t="s">
        <v>7</v>
      </c>
      <c r="B32" s="1" t="s">
        <v>8</v>
      </c>
      <c r="C32" s="1" t="s">
        <v>9</v>
      </c>
      <c r="D32" s="1">
        <v>9.08</v>
      </c>
      <c r="E32" s="1">
        <v>9.08</v>
      </c>
      <c r="H32" s="1" t="s">
        <v>298</v>
      </c>
      <c r="I32" s="1" t="s">
        <v>299</v>
      </c>
      <c r="J32" s="1" t="s">
        <v>219</v>
      </c>
      <c r="K32" s="1">
        <v>8.5500000000000007</v>
      </c>
      <c r="L32" s="1">
        <v>8.5500000000000007</v>
      </c>
      <c r="M32" s="1">
        <v>1764261256</v>
      </c>
    </row>
    <row r="33" spans="1:13" x14ac:dyDescent="0.25">
      <c r="A33" s="1" t="s">
        <v>10</v>
      </c>
      <c r="B33" s="1" t="s">
        <v>11</v>
      </c>
      <c r="C33" s="1" t="s">
        <v>12</v>
      </c>
      <c r="D33" s="1">
        <v>10</v>
      </c>
      <c r="E33" s="1">
        <v>10</v>
      </c>
      <c r="H33" s="1" t="s">
        <v>197</v>
      </c>
      <c r="I33" s="1" t="s">
        <v>198</v>
      </c>
      <c r="J33" s="1" t="s">
        <v>199</v>
      </c>
      <c r="K33" s="1">
        <v>9.5</v>
      </c>
      <c r="L33" s="1">
        <v>9.5</v>
      </c>
      <c r="M33" s="1">
        <v>1764261256</v>
      </c>
    </row>
    <row r="34" spans="1:13" x14ac:dyDescent="0.25">
      <c r="A34" s="1" t="s">
        <v>13</v>
      </c>
      <c r="B34" s="1" t="s">
        <v>14</v>
      </c>
      <c r="C34" s="1" t="s">
        <v>15</v>
      </c>
      <c r="D34" s="1">
        <v>8</v>
      </c>
      <c r="E34" s="1">
        <v>8</v>
      </c>
      <c r="H34" s="1" t="s">
        <v>200</v>
      </c>
      <c r="I34" s="1" t="s">
        <v>201</v>
      </c>
      <c r="J34" s="1" t="s">
        <v>202</v>
      </c>
      <c r="K34" s="1">
        <v>8.8000000000000007</v>
      </c>
      <c r="L34" s="1">
        <v>8.8000000000000007</v>
      </c>
      <c r="M34" s="1">
        <v>1764261256</v>
      </c>
    </row>
    <row r="35" spans="1:13" x14ac:dyDescent="0.25">
      <c r="A35" s="1" t="s">
        <v>124</v>
      </c>
      <c r="B35" s="1" t="s">
        <v>125</v>
      </c>
      <c r="C35" s="1" t="s">
        <v>57</v>
      </c>
      <c r="D35" s="1">
        <v>9.67</v>
      </c>
      <c r="E35" s="1">
        <v>9.67</v>
      </c>
      <c r="H35" s="1" t="s">
        <v>204</v>
      </c>
      <c r="I35" s="1" t="s">
        <v>205</v>
      </c>
      <c r="J35" s="1" t="s">
        <v>206</v>
      </c>
      <c r="K35" s="1">
        <v>7.6</v>
      </c>
      <c r="L35" s="1">
        <v>7.6</v>
      </c>
      <c r="M35" s="1">
        <v>1764261256</v>
      </c>
    </row>
    <row r="36" spans="1:13" x14ac:dyDescent="0.25">
      <c r="A36" s="1" t="s">
        <v>16</v>
      </c>
      <c r="B36" s="1" t="s">
        <v>17</v>
      </c>
      <c r="C36" s="1" t="s">
        <v>18</v>
      </c>
      <c r="D36" s="1">
        <v>8.33</v>
      </c>
      <c r="E36" s="1">
        <v>8.33</v>
      </c>
      <c r="H36" s="1" t="s">
        <v>126</v>
      </c>
      <c r="I36" s="1" t="s">
        <v>281</v>
      </c>
      <c r="J36" s="1" t="s">
        <v>225</v>
      </c>
      <c r="K36" s="1">
        <v>10</v>
      </c>
      <c r="L36" s="1">
        <v>10</v>
      </c>
      <c r="M36" s="1">
        <v>1764261256</v>
      </c>
    </row>
    <row r="37" spans="1:13" x14ac:dyDescent="0.25">
      <c r="A37" s="1" t="s">
        <v>19</v>
      </c>
      <c r="B37" s="1" t="s">
        <v>20</v>
      </c>
      <c r="C37" s="1" t="s">
        <v>21</v>
      </c>
      <c r="D37" s="1">
        <v>9</v>
      </c>
      <c r="E37" s="1">
        <v>9</v>
      </c>
      <c r="H37" s="1" t="s">
        <v>290</v>
      </c>
      <c r="I37" s="1" t="s">
        <v>281</v>
      </c>
      <c r="J37" s="1" t="s">
        <v>214</v>
      </c>
      <c r="K37" s="1">
        <v>9.67</v>
      </c>
      <c r="L37" s="1">
        <v>9.67</v>
      </c>
      <c r="M37" s="1">
        <v>1764261256</v>
      </c>
    </row>
    <row r="38" spans="1:13" x14ac:dyDescent="0.25">
      <c r="A38" s="1" t="s">
        <v>126</v>
      </c>
      <c r="B38" s="1" t="s">
        <v>127</v>
      </c>
      <c r="C38" s="1" t="s">
        <v>66</v>
      </c>
      <c r="D38" s="1">
        <v>9</v>
      </c>
      <c r="E38" s="1">
        <v>9</v>
      </c>
    </row>
    <row r="39" spans="1:13" x14ac:dyDescent="0.25">
      <c r="A39" s="1" t="s">
        <v>162</v>
      </c>
      <c r="B39" s="1" t="s">
        <v>163</v>
      </c>
      <c r="C39" s="1" t="s">
        <v>53</v>
      </c>
      <c r="D39" s="1">
        <v>8.5</v>
      </c>
      <c r="E39" s="1">
        <v>8.5</v>
      </c>
    </row>
    <row r="40" spans="1:13" x14ac:dyDescent="0.25">
      <c r="A40" s="1" t="s">
        <v>29</v>
      </c>
      <c r="B40" s="1" t="s">
        <v>128</v>
      </c>
      <c r="C40" s="1" t="s">
        <v>64</v>
      </c>
      <c r="D40" s="1">
        <v>9</v>
      </c>
      <c r="E40" s="1">
        <v>9</v>
      </c>
    </row>
    <row r="41" spans="1:13" x14ac:dyDescent="0.25">
      <c r="A41" s="1" t="s">
        <v>164</v>
      </c>
      <c r="B41" s="1" t="s">
        <v>165</v>
      </c>
      <c r="C41" s="1" t="s">
        <v>55</v>
      </c>
      <c r="D41" s="1">
        <v>8.75</v>
      </c>
      <c r="E41" s="1">
        <v>8.75</v>
      </c>
    </row>
    <row r="42" spans="1:13" x14ac:dyDescent="0.25">
      <c r="A42" s="1" t="s">
        <v>129</v>
      </c>
      <c r="B42" s="1" t="s">
        <v>130</v>
      </c>
      <c r="C42" s="1" t="s">
        <v>22</v>
      </c>
      <c r="D42" s="1">
        <v>8.33</v>
      </c>
      <c r="E42" s="1">
        <v>8.33</v>
      </c>
    </row>
    <row r="43" spans="1:13" x14ac:dyDescent="0.25">
      <c r="A43" s="1" t="s">
        <v>23</v>
      </c>
      <c r="B43" s="1" t="s">
        <v>24</v>
      </c>
      <c r="C43" s="1" t="s">
        <v>25</v>
      </c>
      <c r="D43" s="1">
        <v>9.67</v>
      </c>
      <c r="E43" s="1">
        <v>9.67</v>
      </c>
    </row>
    <row r="44" spans="1:13" x14ac:dyDescent="0.25">
      <c r="A44" s="1" t="s">
        <v>50</v>
      </c>
      <c r="B44" s="1" t="s">
        <v>166</v>
      </c>
      <c r="C44" s="1" t="s">
        <v>63</v>
      </c>
      <c r="D44" s="1">
        <v>10</v>
      </c>
      <c r="E44" s="1">
        <v>10</v>
      </c>
    </row>
    <row r="45" spans="1:13" x14ac:dyDescent="0.25">
      <c r="A45" s="1" t="s">
        <v>26</v>
      </c>
      <c r="B45" s="1" t="s">
        <v>27</v>
      </c>
      <c r="C45" s="1" t="s">
        <v>28</v>
      </c>
      <c r="D45" s="1">
        <v>8</v>
      </c>
      <c r="E45" s="1">
        <v>8</v>
      </c>
    </row>
    <row r="46" spans="1:13" x14ac:dyDescent="0.25">
      <c r="A46" s="1" t="s">
        <v>29</v>
      </c>
      <c r="B46" s="1" t="s">
        <v>30</v>
      </c>
      <c r="C46" s="1" t="s">
        <v>31</v>
      </c>
      <c r="D46" s="1">
        <v>10</v>
      </c>
      <c r="E46" s="1">
        <v>10</v>
      </c>
    </row>
    <row r="47" spans="1:13" x14ac:dyDescent="0.25">
      <c r="A47" s="1" t="s">
        <v>139</v>
      </c>
      <c r="B47" s="1" t="s">
        <v>140</v>
      </c>
      <c r="C47" s="1" t="s">
        <v>54</v>
      </c>
      <c r="D47" s="1">
        <v>8.75</v>
      </c>
      <c r="E47" s="1">
        <v>8.75</v>
      </c>
    </row>
    <row r="48" spans="1:13" x14ac:dyDescent="0.25">
      <c r="A48" s="1" t="s">
        <v>173</v>
      </c>
      <c r="B48" s="1" t="s">
        <v>174</v>
      </c>
      <c r="C48" s="1" t="s">
        <v>59</v>
      </c>
      <c r="D48" s="1">
        <v>9</v>
      </c>
      <c r="E48" s="1">
        <v>9</v>
      </c>
    </row>
    <row r="49" spans="1:5" x14ac:dyDescent="0.25">
      <c r="A49" s="1" t="s">
        <v>32</v>
      </c>
      <c r="B49" s="1" t="s">
        <v>33</v>
      </c>
      <c r="C49" s="1" t="s">
        <v>34</v>
      </c>
      <c r="D49" s="1">
        <v>8</v>
      </c>
      <c r="E49" s="1">
        <v>8</v>
      </c>
    </row>
    <row r="50" spans="1:5" x14ac:dyDescent="0.25">
      <c r="A50" s="1" t="s">
        <v>35</v>
      </c>
      <c r="B50" s="1" t="s">
        <v>36</v>
      </c>
      <c r="C50" s="1" t="s">
        <v>37</v>
      </c>
      <c r="D50" s="1">
        <v>9.75</v>
      </c>
      <c r="E50" s="1">
        <v>9.75</v>
      </c>
    </row>
    <row r="51" spans="1:5" x14ac:dyDescent="0.25">
      <c r="A51" s="1" t="s">
        <v>265</v>
      </c>
      <c r="B51" s="1" t="s">
        <v>266</v>
      </c>
      <c r="C51" s="1" t="s">
        <v>69</v>
      </c>
      <c r="D51" s="1">
        <v>8.67</v>
      </c>
      <c r="E51" s="1">
        <v>8.67</v>
      </c>
    </row>
    <row r="52" spans="1:5" x14ac:dyDescent="0.25">
      <c r="A52" s="1" t="s">
        <v>132</v>
      </c>
      <c r="B52" s="1" t="s">
        <v>133</v>
      </c>
      <c r="C52" s="1" t="s">
        <v>68</v>
      </c>
      <c r="D52" s="1">
        <v>10</v>
      </c>
      <c r="E52" s="1">
        <v>10</v>
      </c>
    </row>
    <row r="53" spans="1:5" x14ac:dyDescent="0.25">
      <c r="A53" s="1" t="s">
        <v>38</v>
      </c>
      <c r="B53" s="1" t="s">
        <v>39</v>
      </c>
      <c r="C53" s="1" t="s">
        <v>40</v>
      </c>
      <c r="D53" s="1">
        <v>9</v>
      </c>
      <c r="E53" s="1">
        <v>9</v>
      </c>
    </row>
    <row r="54" spans="1:5" x14ac:dyDescent="0.25">
      <c r="A54" s="1" t="s">
        <v>134</v>
      </c>
      <c r="B54" s="1" t="s">
        <v>135</v>
      </c>
      <c r="C54" s="1" t="s">
        <v>62</v>
      </c>
      <c r="D54" s="1">
        <v>8.33</v>
      </c>
      <c r="E54" s="1">
        <v>8.33</v>
      </c>
    </row>
    <row r="55" spans="1:5" x14ac:dyDescent="0.25">
      <c r="A55" s="1" t="s">
        <v>282</v>
      </c>
      <c r="B55" s="1" t="s">
        <v>283</v>
      </c>
      <c r="C55" s="1" t="s">
        <v>61</v>
      </c>
      <c r="D55" s="1">
        <v>9.5</v>
      </c>
      <c r="E55" s="1">
        <v>9.5</v>
      </c>
    </row>
    <row r="56" spans="1:5" x14ac:dyDescent="0.25">
      <c r="A56" s="1" t="s">
        <v>41</v>
      </c>
      <c r="B56" s="1" t="s">
        <v>42</v>
      </c>
      <c r="C56" s="1" t="s">
        <v>43</v>
      </c>
      <c r="D56" s="1">
        <v>9.75</v>
      </c>
      <c r="E56" s="1">
        <v>9.75</v>
      </c>
    </row>
    <row r="57" spans="1:5" x14ac:dyDescent="0.25">
      <c r="A57" s="1" t="s">
        <v>44</v>
      </c>
      <c r="B57" s="1" t="s">
        <v>45</v>
      </c>
      <c r="C57" s="1" t="s">
        <v>46</v>
      </c>
      <c r="D57" s="1">
        <v>9.33</v>
      </c>
      <c r="E57" s="1">
        <v>9.33</v>
      </c>
    </row>
    <row r="58" spans="1:5" x14ac:dyDescent="0.25">
      <c r="A58" s="1" t="s">
        <v>47</v>
      </c>
      <c r="B58" s="1" t="s">
        <v>48</v>
      </c>
      <c r="C58" s="1" t="s">
        <v>49</v>
      </c>
      <c r="D58" s="1">
        <v>9.5</v>
      </c>
      <c r="E58" s="1">
        <v>9.5</v>
      </c>
    </row>
    <row r="59" spans="1:5" x14ac:dyDescent="0.25">
      <c r="A59" s="1" t="s">
        <v>50</v>
      </c>
      <c r="B59" s="1" t="s">
        <v>51</v>
      </c>
      <c r="C59" s="1" t="s">
        <v>52</v>
      </c>
      <c r="D59" s="1">
        <v>9</v>
      </c>
      <c r="E59" s="1">
        <v>9</v>
      </c>
    </row>
    <row r="60" spans="1:5" x14ac:dyDescent="0.25">
      <c r="A60" s="1" t="s">
        <v>119</v>
      </c>
      <c r="B60" s="1" t="s">
        <v>120</v>
      </c>
      <c r="C60" s="1" t="s">
        <v>67</v>
      </c>
      <c r="D60" s="1">
        <v>9</v>
      </c>
      <c r="E60" s="1">
        <v>9</v>
      </c>
    </row>
    <row r="61" spans="1:5" x14ac:dyDescent="0.25">
      <c r="A61" s="1" t="s">
        <v>167</v>
      </c>
      <c r="B61" s="1" t="s">
        <v>168</v>
      </c>
      <c r="C61" s="1" t="s">
        <v>60</v>
      </c>
      <c r="D61" s="1">
        <v>8</v>
      </c>
      <c r="E61" s="1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Grades</vt:lpstr>
      <vt:lpstr>GDPR_TEST</vt:lpstr>
      <vt:lpstr>help_fintastic</vt:lpstr>
      <vt:lpstr>GradesP</vt:lpstr>
      <vt:lpstr>ZKS_TEST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2025-10-26T07:43:50Z</dcterms:created>
  <dcterms:modified xsi:type="dcterms:W3CDTF">2025-11-27T20:02:36Z</dcterms:modified>
</cp:coreProperties>
</file>